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<sst xmlns="http://schemas.openxmlformats.org/spreadsheetml/2006/main" count="412" uniqueCount="353">
  <si>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</si>
  <si>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</si>
  <si>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</si>
  <si>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</si>
  <si>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</si>
  <si>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</si>
  <si>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</si>
  <si>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</si>
  <si>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</si>
  <si>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</si>
  <si>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</si>
  <si>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</si>
  <si>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</si>
  <si>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</si>
  <si>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</si>
  <si>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</si>
  <si>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</si>
  <si>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</si>
  <si>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</si>
  <si>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</si>
  <si>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</si>
  <si>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</si>
  <si>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</si>
  <si>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</si>
  <si>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</si>
  <si>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</si>
  <si>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</si>
  <si>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</si>
  <si>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</si>
  <si>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</si>
  <si>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</si>
  <si>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</si>
  <si>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</si>
  <si>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</si>
  <si>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</si>
  <si>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</si>
  <si>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</si>
  <si>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</si>
  <si>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</si>
  <si>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</si>
  <si>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</si>
  <si>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</si>
  <si>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</si>
  <si>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</si>
  <si>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</si>
  <si>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</si>
  <si>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</si>
  <si>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</si>
  <si>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</si>
  <si>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</si>
  <si>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</si>
  <si>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</si>
  <si>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</si>
  <si>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</si>
  <si>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</si>
  <si>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</si>
  <si>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</si>
  <si>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</si>
  <si>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</si>
  <si>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</si>
  <si>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</si>
  <si>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</si>
  <si>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</si>
  <si>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</si>
  <si>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</si>
  <si>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</si>
  <si>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</si>
  <si>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</si>
  <si>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</si>
  <si>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</si>
  <si>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</si>
  <si>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</si>
  <si>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</si>
  <si>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</si>
  <si>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</si>
  <si>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</si>
  <si>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</si>
  <si>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</si>
  <si>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</si>
  <si>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</si>
  <si>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</si>
  <si>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</si>
  <si>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</si>
  <si>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</si>
  <si>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</si>
  <si>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</si>
  <si>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</si>
  <si>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</si>
  <si>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</si>
  <si>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</si>
  <si>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</si>
  <si>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</si>
  <si>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</si>
  <si>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</si>
  <si>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</si>
  <si>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</si>
  <si>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</si>
  <si>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</si>
  <si>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</si>
  <si>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</si>
  <si>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</si>
  <si>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</si>
  <si>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</si>
  <si>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</si>
  <si>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</si>
  <si>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</si>
  <si>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</si>
  <si>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</si>
  <si>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</si>
  <si>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</si>
  <si>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</si>
  <si>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</si>
  <si>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</si>
  <si>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</si>
  <si>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</si>
  <si>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</si>
  <si>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</si>
  <si>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</si>
  <si>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</si>
  <si>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</si>
  <si>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</si>
  <si>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</si>
  <si>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</si>
  <si>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</si>
  <si>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</si>
  <si>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</si>
  <si>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</si>
  <si>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</si>
  <si>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</si>
  <si>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</si>
  <si>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</si>
  <si>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</si>
  <si>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</si>
  <si>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</si>
  <si>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</si>
  <si>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</si>
  <si>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</si>
  <si>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</si>
  <si>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</si>
  <si>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</si>
  <si>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</si>
  <si>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</si>
  <si>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</si>
  <si>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</si>
  <si>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</si>
  <si>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</si>
  <si>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</si>
  <si>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</si>
  <si>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</si>
  <si>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</si>
  <si>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</si>
  <si>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</si>
  <si>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</si>
  <si>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</si>
  <si>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</si>
  <si>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</si>
  <si>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</si>
  <si>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</si>
  <si>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</si>
  <si>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</si>
  <si>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</si>
  <si>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</si>
  <si>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</si>
  <si>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</si>
  <si>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</si>
  <si>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</si>
  <si>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</si>
  <si>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</si>
  <si>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</si>
  <si>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</si>
  <si>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</si>
  <si>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</si>
  <si>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</si>
  <si>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</si>
  <si>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</si>
  <si>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</si>
  <si>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</si>
  <si>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</si>
  <si>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</si>
  <si>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</si>
  <si>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</si>
  <si>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</si>
  <si>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</si>
  <si>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</si>
  <si>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</si>
  <si>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</si>
  <si>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</si>
  <si>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</si>
  <si>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</si>
  <si>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</si>
  <si>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</si>
  <si>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</si>
  <si>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</si>
  <si>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</si>
  <si>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</si>
  <si>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</si>
  <si>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</si>
  <si>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</si>
  <si>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</si>
  <si>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</si>
  <si>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</si>
  <si>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</si>
  <si>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</si>
  <si>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</si>
  <si>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</si>
  <si>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</si>
  <si>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</si>
  <si>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</si>
  <si>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</si>
  <si>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</si>
  <si>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</si>
  <si>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</si>
  <si>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</si>
  <si>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</si>
  <si>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</si>
  <si>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</si>
  <si>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</si>
  <si>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</si>
  <si>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</si>
  <si>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</si>
  <si>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</si>
  <si>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</si>
  <si>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</si>
  <si>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</si>
  <si>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</si>
  <si>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</si>
  <si>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</si>
  <si>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</si>
  <si>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</si>
  <si>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</si>
  <si>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</si>
  <si>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</si>
  <si>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</si>
  <si>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</si>
  <si>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</si>
  <si>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</si>
  <si>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</si>
  <si>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</si>
  <si>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</si>
  <si>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</si>
  <si>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</si>
  <si>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</si>
  <si>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</si>
  <si>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</si>
  <si>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</si>
  <si>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</si>
  <si>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</si>
  <si>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</si>
  <si>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</si>
  <si>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</si>
  <si>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</si>
  <si>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</si>
  <si>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</si>
  <si>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</si>
  <si>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</si>
  <si>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</si>
  <si>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</si>
  <si>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</si>
  <si>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</si>
  <si>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</si>
  <si>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</si>
  <si>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</si>
  <si>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</si>
  <si>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</si>
  <si>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</si>
  <si>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</si>
  <si>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</si>
  <si>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</si>
  <si>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</si>
  <si>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</si>
  <si>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</si>
  <si>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</si>
  <si>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</si>
  <si>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</si>
  <si>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</si>
  <si>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</si>
  <si>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</si>
  <si>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</si>
  <si>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</si>
  <si>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</si>
  <si>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</si>
  <si>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</si>
  <si>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</si>
  <si>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</si>
  <si>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</si>
  <si>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</si>
  <si>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</si>
  <si>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</si>
  <si>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</si>
  <si>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</si>
  <si>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</si>
  <si>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</si>
  <si>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</si>
  <si>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</si>
  <si>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</si>
  <si>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</si>
  <si>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</si>
  <si>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</si>
  <si>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</si>
  <si>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</si>
  <si>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</si>
  <si>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</si>
  <si>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</si>
  <si>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</si>
  <si>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</si>
  <si>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</si>
  <si>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</si>
  <si>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</si>
  <si>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</si>
  <si>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</si>
  <si>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</si>
  <si>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</si>
  <si>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</si>
  <si>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</si>
  <si>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</si>
  <si>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</si>
  <si>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</si>
  <si>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</si>
  <si>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</si>
  <si>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</si>
  <si>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</si>
  <si>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</si>
  <si>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</si>
  <si>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</si>
  <si>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</si>
  <si>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</si>
  <si>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</si>
  <si>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</si>
  <si>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</si>
  <si>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</si>
  <si>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</si>
  <si>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</si>
  <si>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</si>
  <si>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</si>
  <si>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</si>
  <si>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</si>
  <si>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</si>
  <si>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</si>
  <si>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</si>
  <si>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</si>
  <si>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</si>
  <si>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</si>
  <si>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</si>
  <si>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</si>
  <si>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</si>
  <si>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SABOLIĆ DAVOR</t>
  </si>
  <si>
    <t>01.01.2014.</t>
  </si>
  <si>
    <t>30.09.2014.</t>
  </si>
  <si>
    <t>MATIJA BILANDŽIJA</t>
  </si>
  <si>
    <t>u razdoblju 01.01.2014. do 30.09.2014.</t>
  </si>
  <si>
    <t>stanje na dan 30.09.2014.</t>
  </si>
  <si>
    <t>I.-IX.2013.</t>
  </si>
  <si>
    <t>I.-IX.2014.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</si>
</sst>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6" t="s">
        <v>248</v>
      </c>
      <c r="B1" s="197"/>
      <c r="C1" s="197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153" t="s">
        <v>249</v>
      </c>
      <c r="B2" s="154"/>
      <c r="C2" s="154"/>
      <c r="D2" s="155"/>
      <c r="E2" s="120" t="s">
        <v>346</v>
      </c>
      <c r="F2" s="12"/>
      <c r="G2" s="13" t="s">
        <v>250</v>
      </c>
      <c r="H2" s="120" t="s">
        <v>347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6" t="s">
        <v>316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9" t="s">
        <v>251</v>
      </c>
      <c r="B6" s="160"/>
      <c r="C6" s="151" t="s">
        <v>322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161" t="s">
        <v>252</v>
      </c>
      <c r="B8" s="162"/>
      <c r="C8" s="151" t="s">
        <v>323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48" t="s">
        <v>253</v>
      </c>
      <c r="B10" s="149"/>
      <c r="C10" s="151" t="s">
        <v>324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150"/>
      <c r="B11" s="14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9" t="s">
        <v>254</v>
      </c>
      <c r="B12" s="160"/>
      <c r="C12" s="163" t="s">
        <v>325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9" t="s">
        <v>255</v>
      </c>
      <c r="B14" s="160"/>
      <c r="C14" s="166">
        <v>40000</v>
      </c>
      <c r="D14" s="167"/>
      <c r="E14" s="16"/>
      <c r="F14" s="163" t="s">
        <v>326</v>
      </c>
      <c r="G14" s="164"/>
      <c r="H14" s="164"/>
      <c r="I14" s="165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9" t="s">
        <v>256</v>
      </c>
      <c r="B16" s="160"/>
      <c r="C16" s="163" t="s">
        <v>327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9" t="s">
        <v>257</v>
      </c>
      <c r="B18" s="160"/>
      <c r="C18" s="168" t="s">
        <v>334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9" t="s">
        <v>258</v>
      </c>
      <c r="B20" s="160"/>
      <c r="C20" s="168" t="s">
        <v>328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9" t="s">
        <v>259</v>
      </c>
      <c r="B22" s="160"/>
      <c r="C22" s="121">
        <v>60</v>
      </c>
      <c r="D22" s="163" t="s">
        <v>326</v>
      </c>
      <c r="E22" s="171"/>
      <c r="F22" s="172"/>
      <c r="G22" s="159"/>
      <c r="H22" s="173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9" t="s">
        <v>260</v>
      </c>
      <c r="B24" s="160"/>
      <c r="C24" s="121">
        <v>20</v>
      </c>
      <c r="D24" s="163" t="s">
        <v>329</v>
      </c>
      <c r="E24" s="171"/>
      <c r="F24" s="171"/>
      <c r="G24" s="172"/>
      <c r="H24" s="51" t="s">
        <v>261</v>
      </c>
      <c r="I24" s="122">
        <v>316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9" t="s">
        <v>262</v>
      </c>
      <c r="B26" s="160"/>
      <c r="C26" s="123" t="s">
        <v>331</v>
      </c>
      <c r="D26" s="25"/>
      <c r="E26" s="33"/>
      <c r="F26" s="24"/>
      <c r="G26" s="174" t="s">
        <v>263</v>
      </c>
      <c r="H26" s="160"/>
      <c r="I26" s="124" t="s">
        <v>330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2"/>
      <c r="B30" s="183"/>
      <c r="C30" s="183"/>
      <c r="D30" s="184"/>
      <c r="E30" s="182"/>
      <c r="F30" s="183"/>
      <c r="G30" s="183"/>
      <c r="H30" s="151"/>
      <c r="I30" s="152"/>
      <c r="J30" s="10"/>
      <c r="K30" s="10"/>
      <c r="L30" s="10"/>
    </row>
    <row r="31" spans="1:12" ht="12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">
      <c r="A32" s="182"/>
      <c r="B32" s="183"/>
      <c r="C32" s="183"/>
      <c r="D32" s="184"/>
      <c r="E32" s="182"/>
      <c r="F32" s="183"/>
      <c r="G32" s="183"/>
      <c r="H32" s="151"/>
      <c r="I32" s="152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2"/>
      <c r="B34" s="183"/>
      <c r="C34" s="183"/>
      <c r="D34" s="184"/>
      <c r="E34" s="182"/>
      <c r="F34" s="183"/>
      <c r="G34" s="183"/>
      <c r="H34" s="151"/>
      <c r="I34" s="152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2"/>
      <c r="B36" s="183"/>
      <c r="C36" s="183"/>
      <c r="D36" s="184"/>
      <c r="E36" s="182"/>
      <c r="F36" s="183"/>
      <c r="G36" s="183"/>
      <c r="H36" s="151"/>
      <c r="I36" s="152"/>
      <c r="J36" s="10"/>
      <c r="K36" s="10"/>
      <c r="L36" s="10"/>
    </row>
    <row r="37" spans="1:12" ht="12">
      <c r="A37" s="103"/>
      <c r="B37" s="30"/>
      <c r="C37" s="187"/>
      <c r="D37" s="188"/>
      <c r="E37" s="16"/>
      <c r="F37" s="187"/>
      <c r="G37" s="188"/>
      <c r="H37" s="16"/>
      <c r="I37" s="95"/>
      <c r="J37" s="10"/>
      <c r="K37" s="10"/>
      <c r="L37" s="10"/>
    </row>
    <row r="38" spans="1:12" ht="12">
      <c r="A38" s="182"/>
      <c r="B38" s="183"/>
      <c r="C38" s="183"/>
      <c r="D38" s="184"/>
      <c r="E38" s="182"/>
      <c r="F38" s="183"/>
      <c r="G38" s="183"/>
      <c r="H38" s="151"/>
      <c r="I38" s="152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2"/>
      <c r="B40" s="183"/>
      <c r="C40" s="183"/>
      <c r="D40" s="184"/>
      <c r="E40" s="182"/>
      <c r="F40" s="183"/>
      <c r="G40" s="183"/>
      <c r="H40" s="151"/>
      <c r="I40" s="152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48" t="s">
        <v>267</v>
      </c>
      <c r="B44" s="192"/>
      <c r="C44" s="151"/>
      <c r="D44" s="152"/>
      <c r="E44" s="26"/>
      <c r="F44" s="163"/>
      <c r="G44" s="183"/>
      <c r="H44" s="183"/>
      <c r="I44" s="184"/>
      <c r="J44" s="10"/>
      <c r="K44" s="10"/>
      <c r="L44" s="10"/>
    </row>
    <row r="45" spans="1:12" ht="12">
      <c r="A45" s="103"/>
      <c r="B45" s="30"/>
      <c r="C45" s="187"/>
      <c r="D45" s="188"/>
      <c r="E45" s="16"/>
      <c r="F45" s="187"/>
      <c r="G45" s="189"/>
      <c r="H45" s="35"/>
      <c r="I45" s="107"/>
      <c r="J45" s="10"/>
      <c r="K45" s="10"/>
      <c r="L45" s="10"/>
    </row>
    <row r="46" spans="1:12" ht="12">
      <c r="A46" s="148" t="s">
        <v>268</v>
      </c>
      <c r="B46" s="192"/>
      <c r="C46" s="163" t="s">
        <v>348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48" t="s">
        <v>270</v>
      </c>
      <c r="B48" s="192"/>
      <c r="C48" s="193" t="s">
        <v>332</v>
      </c>
      <c r="D48" s="194"/>
      <c r="E48" s="195"/>
      <c r="F48" s="16"/>
      <c r="G48" s="51" t="s">
        <v>271</v>
      </c>
      <c r="H48" s="193" t="s">
        <v>333</v>
      </c>
      <c r="I48" s="195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48" t="s">
        <v>257</v>
      </c>
      <c r="B50" s="192"/>
      <c r="C50" s="204" t="s">
        <v>334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9" t="s">
        <v>272</v>
      </c>
      <c r="B52" s="160"/>
      <c r="C52" s="193" t="s">
        <v>345</v>
      </c>
      <c r="D52" s="194"/>
      <c r="E52" s="194"/>
      <c r="F52" s="194"/>
      <c r="G52" s="194"/>
      <c r="H52" s="194"/>
      <c r="I52" s="165"/>
      <c r="J52" s="10"/>
      <c r="K52" s="10"/>
      <c r="L52" s="10"/>
    </row>
    <row r="53" spans="1:12" ht="12">
      <c r="A53" s="108"/>
      <c r="B53" s="20"/>
      <c r="C53" s="198" t="s">
        <v>273</v>
      </c>
      <c r="D53" s="198"/>
      <c r="E53" s="198"/>
      <c r="F53" s="198"/>
      <c r="G53" s="198"/>
      <c r="H53" s="198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5" t="s">
        <v>274</v>
      </c>
      <c r="C55" s="206"/>
      <c r="D55" s="206"/>
      <c r="E55" s="206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">
      <c r="A57" s="108"/>
      <c r="B57" s="207" t="s">
        <v>307</v>
      </c>
      <c r="C57" s="208"/>
      <c r="D57" s="208"/>
      <c r="E57" s="208"/>
      <c r="F57" s="208"/>
      <c r="G57" s="208"/>
      <c r="H57" s="208"/>
      <c r="I57" s="110"/>
      <c r="J57" s="10"/>
      <c r="K57" s="10"/>
      <c r="L57" s="10"/>
    </row>
    <row r="58" spans="1:12" ht="12">
      <c r="A58" s="108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">
      <c r="A59" s="108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202"/>
      <c r="H63" s="20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5" zoomScaleSheetLayoutView="115" zoomScalePageLayoutView="0" workbookViewId="0" topLeftCell="A61">
      <selection activeCell="I74" sqref="I74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350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335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">
      <c r="A4" s="252" t="s">
        <v>59</v>
      </c>
      <c r="B4" s="253"/>
      <c r="C4" s="253"/>
      <c r="D4" s="253"/>
      <c r="E4" s="253"/>
      <c r="F4" s="253"/>
      <c r="G4" s="253"/>
      <c r="H4" s="254"/>
      <c r="I4" s="58" t="s">
        <v>278</v>
      </c>
      <c r="J4" s="59" t="s">
        <v>318</v>
      </c>
      <c r="K4" s="60" t="s">
        <v>319</v>
      </c>
    </row>
    <row r="5" spans="1:11" ht="12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61866812</v>
      </c>
      <c r="K8" s="53">
        <f>K9+K16+K26+K35+K39</f>
        <v>58519417</v>
      </c>
    </row>
    <row r="9" spans="1:11" ht="12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347685</v>
      </c>
      <c r="K9" s="53">
        <f>SUM(K10:K15)</f>
        <v>191921</v>
      </c>
    </row>
    <row r="10" spans="1:11" ht="12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207685</v>
      </c>
      <c r="K10" s="7">
        <v>51921</v>
      </c>
    </row>
    <row r="11" spans="1:11" ht="12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0</v>
      </c>
      <c r="K11" s="7">
        <v>0</v>
      </c>
    </row>
    <row r="12" spans="1:11" ht="12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</row>
    <row r="13" spans="1:11" ht="12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140000</v>
      </c>
      <c r="K14" s="7">
        <v>140000</v>
      </c>
    </row>
    <row r="15" spans="1:11" ht="12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ht="12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58557913</v>
      </c>
      <c r="K16" s="53">
        <f>SUM(K17:K25)</f>
        <v>55403616</v>
      </c>
    </row>
    <row r="17" spans="1:11" ht="12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22610793</v>
      </c>
      <c r="K17" s="7">
        <v>22610793</v>
      </c>
    </row>
    <row r="18" spans="1:11" ht="12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18600145</v>
      </c>
      <c r="K18" s="7">
        <v>17366718</v>
      </c>
    </row>
    <row r="19" spans="1:11" ht="12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16943687</v>
      </c>
      <c r="K19" s="7">
        <v>15081877</v>
      </c>
    </row>
    <row r="20" spans="1:11" ht="12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289929</v>
      </c>
      <c r="K20" s="7">
        <v>230869</v>
      </c>
    </row>
    <row r="21" spans="1:11" ht="12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0</v>
      </c>
      <c r="K22" s="7">
        <v>0</v>
      </c>
    </row>
    <row r="23" spans="1:11" ht="12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113359</v>
      </c>
      <c r="K23" s="7">
        <v>113359</v>
      </c>
    </row>
    <row r="24" spans="1:11" ht="12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0</v>
      </c>
      <c r="K24" s="7">
        <v>0</v>
      </c>
    </row>
    <row r="25" spans="1:11" ht="12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0</v>
      </c>
      <c r="K25" s="7">
        <v>0</v>
      </c>
    </row>
    <row r="26" spans="1:11" ht="12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2284632</v>
      </c>
      <c r="K26" s="53">
        <f>SUM(K27:K34)</f>
        <v>2248385</v>
      </c>
    </row>
    <row r="27" spans="1:11" ht="12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0</v>
      </c>
      <c r="K27" s="7">
        <v>0</v>
      </c>
    </row>
    <row r="28" spans="1:11" ht="12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5000</v>
      </c>
      <c r="K29" s="7">
        <v>5000</v>
      </c>
    </row>
    <row r="30" spans="1:11" ht="12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</row>
    <row r="31" spans="1:11" ht="12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0</v>
      </c>
      <c r="K31" s="7">
        <v>0</v>
      </c>
    </row>
    <row r="32" spans="1:11" ht="12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2279632</v>
      </c>
      <c r="K32" s="7">
        <v>2243385</v>
      </c>
    </row>
    <row r="33" spans="1:11" ht="12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</row>
    <row r="34" spans="1:11" ht="12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ht="12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676582</v>
      </c>
      <c r="K35" s="53">
        <f>SUM(K36:K38)</f>
        <v>675495</v>
      </c>
    </row>
    <row r="36" spans="1:11" ht="12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676582</v>
      </c>
      <c r="K37" s="7">
        <v>675495</v>
      </c>
    </row>
    <row r="38" spans="1:11" ht="12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0</v>
      </c>
      <c r="K39" s="7">
        <v>0</v>
      </c>
    </row>
    <row r="40" spans="1:11" ht="12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38247769</v>
      </c>
      <c r="K40" s="53">
        <f>K41+K49+K56+K64</f>
        <v>43745223</v>
      </c>
    </row>
    <row r="41" spans="1:11" ht="12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26562031</v>
      </c>
      <c r="K41" s="53">
        <f>SUM(K42:K48)</f>
        <v>26389148</v>
      </c>
    </row>
    <row r="42" spans="1:11" ht="12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5176152</v>
      </c>
      <c r="K42" s="7">
        <v>5185100</v>
      </c>
    </row>
    <row r="43" spans="1:11" ht="12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6017668</v>
      </c>
      <c r="K43" s="7">
        <v>6342611</v>
      </c>
    </row>
    <row r="44" spans="1:11" ht="12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15061389</v>
      </c>
      <c r="K44" s="7">
        <v>14637366</v>
      </c>
    </row>
    <row r="45" spans="1:11" ht="12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221778</v>
      </c>
      <c r="K45" s="7">
        <v>139027</v>
      </c>
    </row>
    <row r="46" spans="1:11" ht="12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85044</v>
      </c>
      <c r="K46" s="7">
        <v>85044</v>
      </c>
    </row>
    <row r="47" spans="1:11" ht="12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7038016</v>
      </c>
      <c r="K49" s="53">
        <f>SUM(K50:K55)</f>
        <v>16396166</v>
      </c>
    </row>
    <row r="50" spans="1:11" ht="12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0</v>
      </c>
      <c r="K50" s="7">
        <v>0</v>
      </c>
    </row>
    <row r="51" spans="1:11" ht="12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5567283</v>
      </c>
      <c r="K51" s="7">
        <v>14967460</v>
      </c>
    </row>
    <row r="52" spans="1:11" ht="12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0</v>
      </c>
    </row>
    <row r="53" spans="1:11" ht="12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228941</v>
      </c>
      <c r="K53" s="7">
        <v>90971</v>
      </c>
    </row>
    <row r="54" spans="1:11" ht="12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265314</v>
      </c>
      <c r="K54" s="7">
        <v>250064</v>
      </c>
    </row>
    <row r="55" spans="1:11" ht="12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976478</v>
      </c>
      <c r="K55" s="7">
        <v>1087671</v>
      </c>
    </row>
    <row r="56" spans="1:11" ht="12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5071</v>
      </c>
      <c r="K56" s="53">
        <f>SUM(K57:K63)</f>
        <v>4071</v>
      </c>
    </row>
    <row r="57" spans="1:11" ht="12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</row>
    <row r="61" spans="1:11" ht="12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0</v>
      </c>
      <c r="K62" s="7">
        <v>0</v>
      </c>
    </row>
    <row r="63" spans="1:11" ht="12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5071</v>
      </c>
      <c r="K63" s="7">
        <v>4071</v>
      </c>
    </row>
    <row r="64" spans="1:11" ht="12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4642651</v>
      </c>
      <c r="K64" s="7">
        <v>955838</v>
      </c>
    </row>
    <row r="65" spans="1:11" ht="12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0</v>
      </c>
      <c r="K65" s="7">
        <v>6000</v>
      </c>
    </row>
    <row r="66" spans="1:11" ht="12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100114581</v>
      </c>
      <c r="K66" s="53">
        <f>K7+K8+K40+K65</f>
        <v>102270640</v>
      </c>
    </row>
    <row r="67" spans="1:11" ht="12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/>
      <c r="K67" s="8"/>
    </row>
    <row r="68" spans="1:11" ht="12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49609581</v>
      </c>
      <c r="K69" s="54">
        <f>K70+K71+K72+K78+K79+K82+K85</f>
        <v>45471464</v>
      </c>
    </row>
    <row r="70" spans="1:11" ht="12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49240200</v>
      </c>
      <c r="K70" s="7">
        <v>49240200</v>
      </c>
    </row>
    <row r="71" spans="1:11" ht="12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1666693</v>
      </c>
      <c r="K71" s="7">
        <v>1666693</v>
      </c>
    </row>
    <row r="72" spans="1:11" ht="12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1032827</v>
      </c>
      <c r="K73" s="7">
        <v>1032827</v>
      </c>
    </row>
    <row r="74" spans="1:11" ht="12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1943182</v>
      </c>
      <c r="K74" s="7">
        <v>1943182</v>
      </c>
    </row>
    <row r="75" spans="1:11" ht="12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2531437</v>
      </c>
      <c r="K75" s="7">
        <v>2531437</v>
      </c>
    </row>
    <row r="76" spans="1:11" ht="12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0</v>
      </c>
      <c r="K77" s="7">
        <v>0</v>
      </c>
    </row>
    <row r="78" spans="1:11" ht="12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19929613</v>
      </c>
      <c r="K78" s="7">
        <v>19929613</v>
      </c>
    </row>
    <row r="79" spans="1:11" ht="12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-9979831</v>
      </c>
      <c r="K79" s="53">
        <f>K80-K81</f>
        <v>-21671497</v>
      </c>
    </row>
    <row r="80" spans="1:11" ht="12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9979831</v>
      </c>
      <c r="K81" s="7">
        <v>21671497</v>
      </c>
    </row>
    <row r="82" spans="1:11" ht="12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-11691666</v>
      </c>
      <c r="K82" s="53">
        <f>K83-K84</f>
        <v>-4138117</v>
      </c>
    </row>
    <row r="83" spans="1:11" ht="12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0</v>
      </c>
    </row>
    <row r="84" spans="1:11" ht="12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11691666</v>
      </c>
      <c r="K84" s="7">
        <v>4138117</v>
      </c>
    </row>
    <row r="85" spans="1:11" ht="12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</row>
    <row r="86" spans="1:11" ht="12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12582274</v>
      </c>
      <c r="K90" s="53">
        <f>SUM(K91:K99)</f>
        <v>12526486</v>
      </c>
    </row>
    <row r="91" spans="1:11" ht="12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12077045</v>
      </c>
      <c r="K93" s="7">
        <v>12077045</v>
      </c>
    </row>
    <row r="94" spans="1:11" ht="12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/>
    </row>
    <row r="95" spans="1:11" ht="12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/>
    </row>
    <row r="96" spans="1:11" ht="12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/>
    </row>
    <row r="97" spans="1:11" ht="12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/>
    </row>
    <row r="98" spans="1:11" ht="12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505229</v>
      </c>
      <c r="K98" s="7">
        <v>449441</v>
      </c>
    </row>
    <row r="99" spans="1:11" ht="12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0</v>
      </c>
      <c r="K99" s="7"/>
    </row>
    <row r="100" spans="1:11" ht="12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37785329</v>
      </c>
      <c r="K100" s="53">
        <f>SUM(K101:K112)</f>
        <v>44170330</v>
      </c>
    </row>
    <row r="101" spans="1:11" ht="12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550000</v>
      </c>
    </row>
    <row r="103" spans="1:11" ht="12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25936502</v>
      </c>
      <c r="K103" s="7">
        <v>25964380</v>
      </c>
    </row>
    <row r="104" spans="1:11" ht="12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0</v>
      </c>
      <c r="K104" s="7">
        <v>0</v>
      </c>
    </row>
    <row r="105" spans="1:11" ht="12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9136194</v>
      </c>
      <c r="K105" s="7">
        <v>13804535</v>
      </c>
    </row>
    <row r="106" spans="1:11" ht="12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0</v>
      </c>
      <c r="K107" s="7">
        <v>0</v>
      </c>
    </row>
    <row r="108" spans="1:11" ht="12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1239764</v>
      </c>
      <c r="K108" s="7">
        <v>1261544</v>
      </c>
    </row>
    <row r="109" spans="1:11" ht="12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934343</v>
      </c>
      <c r="K109" s="7">
        <v>2340837</v>
      </c>
    </row>
    <row r="110" spans="1:11" ht="12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538526</v>
      </c>
      <c r="K112" s="7">
        <v>249034</v>
      </c>
    </row>
    <row r="113" spans="1:11" ht="12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137397</v>
      </c>
      <c r="K113" s="7">
        <v>102360</v>
      </c>
    </row>
    <row r="114" spans="1:11" ht="12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100114581</v>
      </c>
      <c r="K114" s="53">
        <f>K69+K86+K90+K100+K113</f>
        <v>102270640</v>
      </c>
    </row>
    <row r="115" spans="1:11" ht="12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A18" sqref="A18:H1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349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69" t="s">
        <v>335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1.75">
      <c r="A4" s="270" t="s">
        <v>59</v>
      </c>
      <c r="B4" s="270"/>
      <c r="C4" s="270"/>
      <c r="D4" s="270"/>
      <c r="E4" s="270"/>
      <c r="F4" s="270"/>
      <c r="G4" s="270"/>
      <c r="H4" s="270"/>
      <c r="I4" s="58" t="s">
        <v>279</v>
      </c>
      <c r="J4" s="271" t="s">
        <v>318</v>
      </c>
      <c r="K4" s="271"/>
      <c r="L4" s="271" t="s">
        <v>319</v>
      </c>
      <c r="M4" s="271"/>
    </row>
    <row r="5" spans="1:13" ht="12">
      <c r="A5" s="270"/>
      <c r="B5" s="270"/>
      <c r="C5" s="270"/>
      <c r="D5" s="270"/>
      <c r="E5" s="270"/>
      <c r="F5" s="270"/>
      <c r="G5" s="270"/>
      <c r="H5" s="27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71">
        <v>1</v>
      </c>
      <c r="B6" s="271"/>
      <c r="C6" s="271"/>
      <c r="D6" s="271"/>
      <c r="E6" s="271"/>
      <c r="F6" s="271"/>
      <c r="G6" s="271"/>
      <c r="H6" s="27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4">
        <f>SUM(J8:J9)</f>
        <v>48243509</v>
      </c>
      <c r="K7" s="54">
        <f>SUM(K8:K9)</f>
        <v>12876431</v>
      </c>
      <c r="L7" s="54">
        <f>SUM(L8:L9)</f>
        <v>56830251</v>
      </c>
      <c r="M7" s="54">
        <f>SUM(M8:M9)</f>
        <v>21245959</v>
      </c>
    </row>
    <row r="8" spans="1:13" ht="12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47732422</v>
      </c>
      <c r="K8" s="7">
        <v>12811772</v>
      </c>
      <c r="L8" s="7">
        <v>56487027</v>
      </c>
      <c r="M8" s="7">
        <v>21094120</v>
      </c>
    </row>
    <row r="9" spans="1:13" ht="12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511087</v>
      </c>
      <c r="K9" s="7">
        <v>64659</v>
      </c>
      <c r="L9" s="7">
        <v>343224</v>
      </c>
      <c r="M9" s="7">
        <v>151839</v>
      </c>
    </row>
    <row r="10" spans="1:13" ht="12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3">
        <f>J11+J12+J16+J20+J21+J22+J25+J26</f>
        <v>55829567</v>
      </c>
      <c r="K10" s="53">
        <f>K11+K12+K16+K20+K21+K22+K25+K26</f>
        <v>14622417</v>
      </c>
      <c r="L10" s="53">
        <f>L11+L12+L16+L20+L21+L22+L25+L26</f>
        <v>59968289</v>
      </c>
      <c r="M10" s="53">
        <f>M11+M12+M16+M20+M21+M22+M25+M26</f>
        <v>22278495</v>
      </c>
    </row>
    <row r="11" spans="1:13" ht="12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-69707</v>
      </c>
      <c r="K11" s="7">
        <v>-608313</v>
      </c>
      <c r="L11" s="7">
        <v>100829</v>
      </c>
      <c r="M11" s="7">
        <v>2097483</v>
      </c>
    </row>
    <row r="12" spans="1:13" ht="12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3">
        <f>SUM(J13:J15)</f>
        <v>33272861</v>
      </c>
      <c r="K12" s="53">
        <f>SUM(K13:K15)</f>
        <v>7960569</v>
      </c>
      <c r="L12" s="53">
        <f>SUM(L13:L15)</f>
        <v>35792898</v>
      </c>
      <c r="M12" s="53">
        <f>SUM(M13:M15)</f>
        <v>12032268</v>
      </c>
    </row>
    <row r="13" spans="1:13" ht="12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30076513</v>
      </c>
      <c r="K13" s="7">
        <v>7079129</v>
      </c>
      <c r="L13" s="7">
        <v>32522242</v>
      </c>
      <c r="M13" s="7">
        <v>10597548</v>
      </c>
    </row>
    <row r="14" spans="1:13" ht="12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835821</v>
      </c>
      <c r="K14" s="7">
        <v>268141</v>
      </c>
      <c r="L14" s="7">
        <v>1221852</v>
      </c>
      <c r="M14" s="7">
        <v>720002</v>
      </c>
    </row>
    <row r="15" spans="1:13" ht="12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2360527</v>
      </c>
      <c r="K15" s="7">
        <v>613299</v>
      </c>
      <c r="L15" s="7">
        <v>2048804</v>
      </c>
      <c r="M15" s="7">
        <v>714718</v>
      </c>
    </row>
    <row r="16" spans="1:13" ht="12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3">
        <f>SUM(J17:J19)</f>
        <v>14723849</v>
      </c>
      <c r="K16" s="53">
        <f>SUM(K17:K19)</f>
        <v>4472418</v>
      </c>
      <c r="L16" s="53">
        <f>SUM(L17:L19)</f>
        <v>15020258</v>
      </c>
      <c r="M16" s="53">
        <f>SUM(M17:M19)</f>
        <v>5093646</v>
      </c>
    </row>
    <row r="17" spans="1:13" ht="12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9820768</v>
      </c>
      <c r="K17" s="7">
        <v>3009207</v>
      </c>
      <c r="L17" s="7">
        <v>9848906</v>
      </c>
      <c r="M17" s="7">
        <v>3296396</v>
      </c>
    </row>
    <row r="18" spans="1:13" ht="12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2953949</v>
      </c>
      <c r="K18" s="7">
        <v>877533</v>
      </c>
      <c r="L18" s="7">
        <v>3051828</v>
      </c>
      <c r="M18" s="7">
        <v>1042530</v>
      </c>
    </row>
    <row r="19" spans="1:13" ht="12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1949132</v>
      </c>
      <c r="K19" s="7">
        <v>585678</v>
      </c>
      <c r="L19" s="7">
        <v>2119524</v>
      </c>
      <c r="M19" s="7">
        <v>754720</v>
      </c>
    </row>
    <row r="20" spans="1:13" ht="12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3425631</v>
      </c>
      <c r="K20" s="7">
        <v>1141877</v>
      </c>
      <c r="L20" s="7">
        <v>3367199</v>
      </c>
      <c r="M20" s="7">
        <v>1122400</v>
      </c>
    </row>
    <row r="21" spans="1:13" ht="12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4296800</v>
      </c>
      <c r="K21" s="7">
        <v>1633929</v>
      </c>
      <c r="L21" s="7">
        <v>5502290</v>
      </c>
      <c r="M21" s="7">
        <v>1897404</v>
      </c>
    </row>
    <row r="22" spans="1:13" ht="12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180133</v>
      </c>
      <c r="K26" s="7">
        <v>21937</v>
      </c>
      <c r="L26" s="7">
        <v>184815</v>
      </c>
      <c r="M26" s="7">
        <v>35294</v>
      </c>
    </row>
    <row r="27" spans="1:13" ht="12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3">
        <f>SUM(J28:J32)</f>
        <v>199541</v>
      </c>
      <c r="K27" s="53">
        <f>SUM(K28:K32)</f>
        <v>79681</v>
      </c>
      <c r="L27" s="53">
        <f>SUM(L28:L32)</f>
        <v>141731</v>
      </c>
      <c r="M27" s="53">
        <f>SUM(M28:M32)</f>
        <v>56887</v>
      </c>
    </row>
    <row r="28" spans="1:13" ht="12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185987</v>
      </c>
      <c r="K29" s="7">
        <v>78371</v>
      </c>
      <c r="L29" s="7">
        <v>141731</v>
      </c>
      <c r="M29" s="7">
        <v>56887</v>
      </c>
    </row>
    <row r="30" spans="1:13" ht="12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13554</v>
      </c>
      <c r="K32" s="7">
        <v>1310</v>
      </c>
      <c r="L32" s="7">
        <v>0</v>
      </c>
      <c r="M32" s="7">
        <v>0</v>
      </c>
    </row>
    <row r="33" spans="1:13" ht="12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3">
        <f>SUM(J34:J37)</f>
        <v>1825184</v>
      </c>
      <c r="K33" s="53">
        <f>SUM(K34:K37)</f>
        <v>571152</v>
      </c>
      <c r="L33" s="53">
        <f>SUM(L34:L37)</f>
        <v>1141810</v>
      </c>
      <c r="M33" s="53">
        <f>SUM(M34:M37)</f>
        <v>399763</v>
      </c>
    </row>
    <row r="34" spans="1:13" ht="12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1825184</v>
      </c>
      <c r="K35" s="7">
        <v>571152</v>
      </c>
      <c r="L35" s="7">
        <v>1141810</v>
      </c>
      <c r="M35" s="7">
        <v>399763</v>
      </c>
    </row>
    <row r="36" spans="1:13" ht="12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3">
        <f>J7+J27+J38+J40</f>
        <v>48443050</v>
      </c>
      <c r="K42" s="53">
        <f>K7+K27+K38+K40</f>
        <v>12956112</v>
      </c>
      <c r="L42" s="53">
        <f>L7+L27+L38+L40</f>
        <v>56971982</v>
      </c>
      <c r="M42" s="53">
        <f>M7+M27+M38+M40</f>
        <v>21302846</v>
      </c>
    </row>
    <row r="43" spans="1:13" ht="12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3">
        <f>J10+J33+J39+J41</f>
        <v>57654751</v>
      </c>
      <c r="K43" s="53">
        <f>K10+K33+K39+K41</f>
        <v>15193569</v>
      </c>
      <c r="L43" s="53">
        <f>L10+L33+L39+L41</f>
        <v>61110099</v>
      </c>
      <c r="M43" s="53">
        <f>M10+M33+M39+M41</f>
        <v>22678258</v>
      </c>
    </row>
    <row r="44" spans="1:13" ht="12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3">
        <f>J42-J43</f>
        <v>-9211701</v>
      </c>
      <c r="K44" s="53">
        <f>K42-K43</f>
        <v>-2237457</v>
      </c>
      <c r="L44" s="53">
        <f>L42-L43</f>
        <v>-4138117</v>
      </c>
      <c r="M44" s="53">
        <f>M42-M43</f>
        <v>-1375412</v>
      </c>
    </row>
    <row r="45" spans="1:13" ht="12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9211701</v>
      </c>
      <c r="K46" s="53">
        <f>IF(K43&gt;K42,K43-K42,0)</f>
        <v>2237457</v>
      </c>
      <c r="L46" s="53">
        <f>IF(L43&gt;L42,L43-L42,0)</f>
        <v>4138117</v>
      </c>
      <c r="M46" s="53">
        <f>IF(M43&gt;M42,M43-M42,0)</f>
        <v>1375412</v>
      </c>
    </row>
    <row r="47" spans="1:13" ht="12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3">
        <f>J44-J47</f>
        <v>-9211701</v>
      </c>
      <c r="K48" s="53">
        <f>K44-K47</f>
        <v>-2237457</v>
      </c>
      <c r="L48" s="53">
        <f>L44-L47</f>
        <v>-4138117</v>
      </c>
      <c r="M48" s="53">
        <f>M44-M47</f>
        <v>-1375412</v>
      </c>
    </row>
    <row r="49" spans="1:13" ht="12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9211701</v>
      </c>
      <c r="K50" s="61">
        <f>IF(K48&lt;0,-K48,0)</f>
        <v>2237457</v>
      </c>
      <c r="L50" s="61">
        <f>IF(L48&lt;0,-L48,0)</f>
        <v>4138117</v>
      </c>
      <c r="M50" s="61">
        <f>IF(M48&lt;0,-M48,0)</f>
        <v>1375412</v>
      </c>
    </row>
    <row r="51" spans="1:13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</row>
    <row r="53" spans="1:13" ht="12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-9211701</v>
      </c>
      <c r="K56" s="6">
        <f>K48</f>
        <v>-2237457</v>
      </c>
      <c r="L56" s="6">
        <f>L48</f>
        <v>-4138117</v>
      </c>
      <c r="M56" s="6">
        <f>M48</f>
        <v>-1375412</v>
      </c>
    </row>
    <row r="57" spans="1:13" ht="12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1">
        <f>J56+J66</f>
        <v>-9211701</v>
      </c>
      <c r="K67" s="61">
        <f>K56+K66</f>
        <v>-2237457</v>
      </c>
      <c r="L67" s="61">
        <f>L56+L66</f>
        <v>-4138117</v>
      </c>
      <c r="M67" s="61">
        <f>M56+M66</f>
        <v>-1375412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7:M7 L8:L9 J12:M12 L13:L15 J48:M50 J16:M16 L23:L26 J22:M22 J27:M27 J33:M33 L34:L41 L17:L21 L28:L32 J42:M46 J8:J9 J13:J15 J17:J21 J34:J41 J28:J32 J23:J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349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">
      <c r="A3" s="275" t="s">
        <v>335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1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318</v>
      </c>
      <c r="K4" s="67" t="s">
        <v>319</v>
      </c>
    </row>
    <row r="5" spans="1:11" ht="12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</row>
    <row r="6" spans="1:11" ht="12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-9211701</v>
      </c>
      <c r="K7" s="7">
        <v>-4138117</v>
      </c>
    </row>
    <row r="8" spans="1:11" ht="12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3425631</v>
      </c>
      <c r="K8" s="7">
        <v>3367199</v>
      </c>
    </row>
    <row r="9" spans="1:11" ht="12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7">
        <v>1743706</v>
      </c>
      <c r="K9" s="7">
        <v>5807123</v>
      </c>
    </row>
    <row r="10" spans="1:11" ht="12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7">
        <v>2762254</v>
      </c>
      <c r="K10" s="7">
        <v>0</v>
      </c>
    </row>
    <row r="11" spans="1:11" ht="12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7">
        <v>1350181</v>
      </c>
      <c r="K11" s="7">
        <v>172883</v>
      </c>
    </row>
    <row r="12" spans="1:11" ht="12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7">
        <v>0</v>
      </c>
      <c r="K12" s="7">
        <v>0</v>
      </c>
    </row>
    <row r="13" spans="1:11" ht="12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53">
        <f>SUM(J7:J12)</f>
        <v>70071</v>
      </c>
      <c r="K13" s="53">
        <f>SUM(K7:K12)</f>
        <v>5209088</v>
      </c>
    </row>
    <row r="14" spans="1:11" ht="12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7">
        <v>0</v>
      </c>
      <c r="K14" s="7">
        <v>0</v>
      </c>
    </row>
    <row r="15" spans="1:11" ht="12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0</v>
      </c>
      <c r="K15" s="7">
        <v>9358150</v>
      </c>
    </row>
    <row r="16" spans="1:11" ht="12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0</v>
      </c>
      <c r="K16" s="7">
        <v>0</v>
      </c>
    </row>
    <row r="17" spans="1:11" ht="12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185819</v>
      </c>
      <c r="K17" s="7">
        <v>95738</v>
      </c>
    </row>
    <row r="18" spans="1:11" ht="12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3">
        <f>SUM(J14:J17)</f>
        <v>185819</v>
      </c>
      <c r="K18" s="53">
        <f>SUM(K14:K17)</f>
        <v>9453888</v>
      </c>
    </row>
    <row r="19" spans="1:11" ht="12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53">
        <f>IF(J18&gt;J13,J18-J13,0)</f>
        <v>115748</v>
      </c>
      <c r="K20" s="53">
        <f>IF(K18&gt;K13,K18-K13,0)</f>
        <v>4244800</v>
      </c>
    </row>
    <row r="21" spans="1:11" ht="12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0</v>
      </c>
      <c r="K22" s="7">
        <v>0</v>
      </c>
    </row>
    <row r="23" spans="1:11" ht="12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>
        <v>0</v>
      </c>
      <c r="K23" s="7">
        <v>0</v>
      </c>
    </row>
    <row r="24" spans="1:11" ht="12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>
        <v>0</v>
      </c>
      <c r="K24" s="7">
        <v>0</v>
      </c>
    </row>
    <row r="25" spans="1:11" ht="12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>
        <v>0</v>
      </c>
      <c r="K25" s="7">
        <v>0</v>
      </c>
    </row>
    <row r="26" spans="1:11" ht="12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>
        <v>0</v>
      </c>
      <c r="K26" s="7">
        <v>0</v>
      </c>
    </row>
    <row r="27" spans="1:11" ht="12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53">
        <f>SUM(J22:J26)</f>
        <v>0</v>
      </c>
      <c r="K27" s="53">
        <f>SUM(K22:K26)</f>
        <v>0</v>
      </c>
    </row>
    <row r="28" spans="1:11" ht="12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50739</v>
      </c>
      <c r="K28" s="7">
        <v>57138</v>
      </c>
    </row>
    <row r="29" spans="1:11" ht="12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>
        <v>0</v>
      </c>
      <c r="K29" s="7">
        <v>0</v>
      </c>
    </row>
    <row r="30" spans="1:11" ht="12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7">
        <v>0</v>
      </c>
      <c r="K30" s="7">
        <v>0</v>
      </c>
    </row>
    <row r="31" spans="1:11" ht="12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53">
        <f>SUM(J28:J30)</f>
        <v>50739</v>
      </c>
      <c r="K31" s="53">
        <f>SUM(K28:K30)</f>
        <v>57138</v>
      </c>
    </row>
    <row r="32" spans="1:11" ht="12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53">
        <f>IF(J31&gt;J27,J31-J27,0)</f>
        <v>50739</v>
      </c>
      <c r="K33" s="53">
        <f>IF(K31&gt;K27,K31-K27,0)</f>
        <v>57138</v>
      </c>
    </row>
    <row r="34" spans="1:11" ht="12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7">
        <v>0</v>
      </c>
      <c r="K35" s="7">
        <v>0</v>
      </c>
    </row>
    <row r="36" spans="1:11" ht="12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0</v>
      </c>
      <c r="K36" s="7">
        <v>577878</v>
      </c>
    </row>
    <row r="37" spans="1:11" ht="12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16597</v>
      </c>
      <c r="K37" s="7">
        <v>37247</v>
      </c>
    </row>
    <row r="38" spans="1:11" ht="12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53">
        <f>SUM(J35:J37)</f>
        <v>16597</v>
      </c>
      <c r="K38" s="53">
        <f>SUM(K35:K37)</f>
        <v>615125</v>
      </c>
    </row>
    <row r="39" spans="1:11" ht="12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695872</v>
      </c>
      <c r="K39" s="7">
        <v>0</v>
      </c>
    </row>
    <row r="40" spans="1:11" ht="12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>
        <v>0</v>
      </c>
      <c r="K40" s="7">
        <v>0</v>
      </c>
    </row>
    <row r="41" spans="1:11" ht="12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>
        <v>0</v>
      </c>
      <c r="K41" s="7">
        <v>0</v>
      </c>
    </row>
    <row r="42" spans="1:11" ht="12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>
        <v>0</v>
      </c>
      <c r="K42" s="7">
        <v>0</v>
      </c>
    </row>
    <row r="43" spans="1:11" ht="12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>
        <v>0</v>
      </c>
      <c r="K43" s="7">
        <v>0</v>
      </c>
    </row>
    <row r="44" spans="1:11" ht="12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53">
        <f>SUM(J39:J43)</f>
        <v>695872</v>
      </c>
      <c r="K44" s="53">
        <f>SUM(K39:K43)</f>
        <v>0</v>
      </c>
    </row>
    <row r="45" spans="1:11" ht="12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53">
        <f>IF(J38&gt;J44,J38-J44,0)</f>
        <v>0</v>
      </c>
      <c r="K45" s="53">
        <f>IF(K38&gt;K44,K38-K44,0)</f>
        <v>615125</v>
      </c>
    </row>
    <row r="46" spans="1:11" ht="12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53">
        <f>IF(J44&gt;J38,J44-J38,0)</f>
        <v>679275</v>
      </c>
      <c r="K46" s="53">
        <f>IF(K44&gt;K38,K44-K38,0)</f>
        <v>0</v>
      </c>
    </row>
    <row r="47" spans="1:11" ht="12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53">
        <f>IF(J20-J19+J33-J32+J46-J45&gt;0,J20-J19+J33-J32+J46-J45,0)</f>
        <v>845762</v>
      </c>
      <c r="K48" s="53">
        <f>IF(K20-K19+K33-K32+K46-K45&gt;0,K20-K19+K33-K32+K46-K45,0)</f>
        <v>3686813</v>
      </c>
    </row>
    <row r="49" spans="1:11" ht="12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1456905</v>
      </c>
      <c r="K49" s="7">
        <v>4642651</v>
      </c>
    </row>
    <row r="50" spans="1:11" ht="12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7">
        <f>J47</f>
        <v>0</v>
      </c>
      <c r="K50" s="7">
        <f>K47</f>
        <v>0</v>
      </c>
    </row>
    <row r="51" spans="1:11" ht="12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>
        <f>J48</f>
        <v>845762</v>
      </c>
      <c r="K51" s="7">
        <f>K48</f>
        <v>3686813</v>
      </c>
    </row>
    <row r="52" spans="1:11" ht="12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1">
        <f>J49+J50-J51</f>
        <v>611143</v>
      </c>
      <c r="K52" s="61">
        <f>K49+K50-K51</f>
        <v>955838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1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318</v>
      </c>
      <c r="K4" s="67" t="s">
        <v>319</v>
      </c>
    </row>
    <row r="5" spans="1:11" ht="12">
      <c r="A5" s="285">
        <v>1</v>
      </c>
      <c r="B5" s="285"/>
      <c r="C5" s="285"/>
      <c r="D5" s="285"/>
      <c r="E5" s="285"/>
      <c r="F5" s="285"/>
      <c r="G5" s="285"/>
      <c r="H5" s="285"/>
      <c r="I5" s="72">
        <v>2</v>
      </c>
      <c r="J5" s="73" t="s">
        <v>283</v>
      </c>
      <c r="K5" s="73" t="s">
        <v>284</v>
      </c>
    </row>
    <row r="6" spans="1:11" ht="12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8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">
      <c r="A25" s="223" t="s">
        <v>320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">
      <c r="A26" s="223" t="s">
        <v>321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303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5"/>
    </row>
    <row r="2" spans="1:12" ht="15">
      <c r="A2" s="42"/>
      <c r="B2" s="74"/>
      <c r="C2" s="288" t="s">
        <v>282</v>
      </c>
      <c r="D2" s="288"/>
      <c r="E2" s="77">
        <v>41640</v>
      </c>
      <c r="F2" s="43" t="s">
        <v>250</v>
      </c>
      <c r="G2" s="289">
        <v>41912</v>
      </c>
      <c r="H2" s="290"/>
      <c r="I2" s="74"/>
      <c r="J2" s="74"/>
      <c r="K2" s="74"/>
      <c r="L2" s="78"/>
    </row>
    <row r="3" spans="1:11" ht="21.7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1" ht="12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49240200</v>
      </c>
      <c r="K5" s="45">
        <v>49240200</v>
      </c>
    </row>
    <row r="6" spans="1:11" ht="12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>
        <v>1666693</v>
      </c>
      <c r="K6" s="46">
        <v>1666693</v>
      </c>
    </row>
    <row r="7" spans="1:11" ht="12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444572</v>
      </c>
      <c r="K7" s="46">
        <v>444572</v>
      </c>
    </row>
    <row r="8" spans="1:11" ht="12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-9979831</v>
      </c>
      <c r="K8" s="46">
        <v>-21671497</v>
      </c>
    </row>
    <row r="9" spans="1:11" ht="12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-11691666</v>
      </c>
      <c r="K9" s="46">
        <v>-4138117</v>
      </c>
    </row>
    <row r="10" spans="1:11" ht="12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>
        <v>19929613</v>
      </c>
      <c r="K10" s="46">
        <v>19929613</v>
      </c>
    </row>
    <row r="11" spans="1:11" ht="12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>
        <v>0</v>
      </c>
      <c r="K11" s="46">
        <v>0</v>
      </c>
    </row>
    <row r="12" spans="1:11" ht="12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>
        <v>0</v>
      </c>
      <c r="K12" s="46">
        <v>0</v>
      </c>
    </row>
    <row r="13" spans="1:11" ht="12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>
        <v>0</v>
      </c>
      <c r="K13" s="46">
        <v>0</v>
      </c>
    </row>
    <row r="14" spans="1:11" ht="12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49609581</v>
      </c>
      <c r="K14" s="79">
        <f>SUM(K5:K13)</f>
        <v>45471464</v>
      </c>
    </row>
    <row r="15" spans="1:11" ht="12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>
        <v>0</v>
      </c>
      <c r="K15" s="46">
        <v>0</v>
      </c>
    </row>
    <row r="16" spans="1:11" ht="12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>
        <v>0</v>
      </c>
      <c r="K16" s="46">
        <v>0</v>
      </c>
    </row>
    <row r="17" spans="1:11" ht="12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>
        <v>0</v>
      </c>
      <c r="K17" s="46">
        <v>0</v>
      </c>
    </row>
    <row r="18" spans="1:11" ht="12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>
        <v>0</v>
      </c>
      <c r="K18" s="46">
        <v>0</v>
      </c>
    </row>
    <row r="19" spans="1:11" ht="12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>
        <v>0</v>
      </c>
      <c r="K19" s="46">
        <v>0</v>
      </c>
    </row>
    <row r="20" spans="1:11" ht="12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>
        <v>0</v>
      </c>
      <c r="K20" s="46">
        <v>0</v>
      </c>
    </row>
    <row r="21" spans="1:11" ht="12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">
      <c r="A23" s="297" t="s">
        <v>302</v>
      </c>
      <c r="B23" s="298"/>
      <c r="C23" s="298"/>
      <c r="D23" s="298"/>
      <c r="E23" s="298"/>
      <c r="F23" s="298"/>
      <c r="G23" s="298"/>
      <c r="H23" s="298"/>
      <c r="I23" s="47">
        <v>18</v>
      </c>
      <c r="J23" s="45">
        <v>0</v>
      </c>
      <c r="K23" s="45">
        <v>0</v>
      </c>
    </row>
    <row r="24" spans="1:11" ht="17.25" customHeight="1">
      <c r="A24" s="299" t="s">
        <v>303</v>
      </c>
      <c r="B24" s="300"/>
      <c r="C24" s="300"/>
      <c r="D24" s="300"/>
      <c r="E24" s="300"/>
      <c r="F24" s="300"/>
      <c r="G24" s="300"/>
      <c r="H24" s="300"/>
      <c r="I24" s="48">
        <v>19</v>
      </c>
      <c r="J24" s="80">
        <v>0</v>
      </c>
      <c r="K24" s="80">
        <v>0</v>
      </c>
    </row>
    <row r="25" spans="1:11" ht="30" customHeight="1">
      <c r="A25" s="301" t="s">
        <v>304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3.5">
      <c r="A5" s="130"/>
      <c r="B5" s="130"/>
      <c r="C5" s="130"/>
      <c r="D5" s="130"/>
      <c r="E5" s="130"/>
      <c r="F5" s="147" t="s">
        <v>351</v>
      </c>
      <c r="G5" s="146" t="s">
        <v>352</v>
      </c>
      <c r="H5" s="131" t="s">
        <v>338</v>
      </c>
      <c r="I5" s="40"/>
      <c r="J5" s="40"/>
    </row>
    <row r="6" spans="1:10" ht="12.75">
      <c r="A6" s="132" t="s">
        <v>339</v>
      </c>
      <c r="B6" s="133"/>
      <c r="C6" s="133"/>
      <c r="D6" s="133"/>
      <c r="E6" s="133"/>
      <c r="F6" s="134">
        <v>13012</v>
      </c>
      <c r="G6" s="134">
        <v>26418</v>
      </c>
      <c r="H6" s="135">
        <f>ROUND(G6/F6*100,0)</f>
        <v>203</v>
      </c>
      <c r="I6" s="40"/>
      <c r="J6" s="40"/>
    </row>
    <row r="7" spans="1:10" ht="12.75">
      <c r="A7" s="136" t="s">
        <v>340</v>
      </c>
      <c r="B7" s="137"/>
      <c r="C7" s="137"/>
      <c r="D7" s="137"/>
      <c r="E7" s="137"/>
      <c r="F7" s="138">
        <v>34711</v>
      </c>
      <c r="G7" s="138">
        <v>30069</v>
      </c>
      <c r="H7" s="139">
        <f>ROUND(G7/F7*100,0)</f>
        <v>87</v>
      </c>
      <c r="I7" s="40"/>
      <c r="J7" s="40"/>
    </row>
    <row r="8" spans="1:10" ht="12.75">
      <c r="A8" s="140" t="s">
        <v>341</v>
      </c>
      <c r="B8" s="141"/>
      <c r="C8" s="141"/>
      <c r="D8" s="141"/>
      <c r="E8" s="141"/>
      <c r="F8" s="142">
        <f>SUM(F6:F7)</f>
        <v>47723</v>
      </c>
      <c r="G8" s="142">
        <f>SUM(G6:G7)</f>
        <v>56487</v>
      </c>
      <c r="H8" s="143">
        <f>ROUND(G8/F8*100,0)</f>
        <v>118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3.5">
      <c r="A16" s="130"/>
      <c r="B16" s="130"/>
      <c r="C16" s="130"/>
      <c r="D16" s="130"/>
      <c r="E16" s="130"/>
      <c r="F16" s="147" t="s">
        <v>351</v>
      </c>
      <c r="G16" s="146" t="s">
        <v>352</v>
      </c>
      <c r="H16" s="131" t="s">
        <v>338</v>
      </c>
      <c r="I16" s="40"/>
      <c r="J16" s="40"/>
    </row>
    <row r="17" spans="1:10" ht="12.75">
      <c r="A17" s="132" t="s">
        <v>343</v>
      </c>
      <c r="B17" s="133"/>
      <c r="C17" s="133"/>
      <c r="D17" s="133"/>
      <c r="E17" s="133"/>
      <c r="F17" s="134">
        <v>25122</v>
      </c>
      <c r="G17" s="134">
        <v>27872</v>
      </c>
      <c r="H17" s="135">
        <f>ROUND(G17/F17*100,0)</f>
        <v>111</v>
      </c>
      <c r="I17" s="40"/>
      <c r="J17" s="40"/>
    </row>
    <row r="18" spans="1:10" ht="15">
      <c r="A18" s="136" t="s">
        <v>344</v>
      </c>
      <c r="B18" s="137"/>
      <c r="C18" s="137"/>
      <c r="D18" s="137"/>
      <c r="E18" s="137"/>
      <c r="F18" s="138">
        <v>4955</v>
      </c>
      <c r="G18" s="138">
        <v>4550</v>
      </c>
      <c r="H18" s="139">
        <f>ROUND(G18/F18*100,0)</f>
        <v>92</v>
      </c>
      <c r="I18" s="41"/>
      <c r="J18" s="40"/>
    </row>
    <row r="19" spans="1:10" ht="12.75">
      <c r="A19" s="140" t="s">
        <v>341</v>
      </c>
      <c r="B19" s="141"/>
      <c r="C19" s="141"/>
      <c r="D19" s="141"/>
      <c r="E19" s="141"/>
      <c r="F19" s="142">
        <f>SUM(F17:F18)</f>
        <v>30077</v>
      </c>
      <c r="G19" s="142">
        <f>SUM(G17:G18)</f>
        <v>32422</v>
      </c>
      <c r="H19" s="143">
        <f>ROUND(G19/F19*100,0)</f>
        <v>108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4"/>
    </row>
    <row r="22" ht="12">
      <c r="A22" s="144"/>
    </row>
    <row r="23" ht="12">
      <c r="A23" s="144"/>
    </row>
    <row r="24" ht="12">
      <c r="A24" s="14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2013-04-26T07:15:17Z</cp:lastPrinted>
  <dcterms:created xsi:type="dcterms:W3CDTF">2008-10-17T11:51:54Z</dcterms:created>
  <dcterms:modified xsi:type="dcterms:W3CDTF">2014-10-30T09:02:29Z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