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2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<sst xmlns="http://schemas.openxmlformats.org/spreadsheetml/2006/main" count="395" uniqueCount="343">
  <si>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</si>
  <si>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</si>
  <si>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</si>
  <si>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</si>
  <si>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</si>
  <si>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</si>
  <si>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</si>
  <si>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</si>
  <si>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</si>
  <si>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</si>
  <si>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</si>
  <si>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</si>
  <si>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</si>
  <si>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</si>
  <si>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</si>
  <si>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</si>
  <si>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</si>
  <si>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</si>
  <si>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</si>
  <si>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</si>
  <si>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</si>
  <si>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</si>
  <si>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</si>
  <si>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</si>
  <si>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</si>
  <si>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</si>
  <si>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</si>
  <si>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</si>
  <si>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</si>
  <si>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</si>
  <si>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</si>
  <si>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</si>
  <si>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</si>
  <si>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</si>
  <si>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</si>
  <si>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</si>
  <si>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</si>
  <si>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</si>
  <si>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</si>
  <si>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</si>
  <si>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</si>
  <si>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</si>
  <si>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</si>
  <si>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</si>
  <si>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</si>
  <si>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</si>
  <si>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</si>
  <si>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</si>
  <si>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</si>
  <si>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</si>
  <si>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</si>
  <si>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</si>
  <si>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</si>
  <si>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</si>
  <si>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</si>
  <si>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</si>
  <si>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</si>
  <si>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</si>
  <si>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</si>
  <si>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</si>
  <si>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</si>
  <si>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</si>
  <si>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</si>
  <si>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</si>
  <si>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</si>
  <si>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</si>
  <si>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</si>
  <si>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</si>
  <si>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</si>
  <si>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</si>
  <si>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</si>
  <si>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</si>
  <si>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</si>
  <si>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</si>
  <si>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</si>
  <si>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</si>
  <si>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</si>
  <si>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</si>
  <si>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</si>
  <si>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</si>
  <si>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</si>
  <si>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</si>
  <si>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</si>
  <si>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</si>
  <si>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</si>
  <si>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</si>
  <si>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</si>
  <si>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</si>
  <si>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</si>
  <si>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</si>
  <si>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</si>
  <si>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</si>
  <si>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</si>
  <si>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</si>
  <si>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</si>
  <si>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</si>
  <si>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</si>
  <si>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</si>
  <si>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</si>
  <si>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</si>
  <si>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</si>
  <si>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</si>
  <si>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</si>
  <si>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</si>
  <si>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</si>
  <si>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</si>
  <si>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</si>
  <si>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</si>
  <si>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</si>
  <si>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</si>
  <si>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</si>
  <si>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</si>
  <si>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</si>
  <si>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</si>
  <si>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</si>
  <si>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</si>
  <si>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</si>
  <si>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</si>
  <si>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</si>
  <si>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</si>
  <si>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</si>
  <si>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</si>
  <si>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</si>
  <si>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</si>
  <si>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</si>
  <si>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</si>
  <si>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</si>
  <si>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</si>
  <si>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</si>
  <si>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</si>
  <si>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</si>
  <si>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</si>
  <si>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</si>
  <si>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</si>
  <si>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</si>
  <si>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</si>
  <si>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</si>
  <si>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</si>
  <si>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</si>
  <si>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</si>
  <si>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</si>
  <si>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</si>
  <si>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</si>
  <si>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</si>
  <si>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</si>
  <si>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</si>
  <si>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</si>
  <si>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</si>
  <si>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</si>
  <si>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</si>
  <si>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</si>
  <si>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</si>
  <si>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</si>
  <si>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</si>
  <si>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</si>
  <si>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</si>
  <si>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</si>
  <si>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</si>
  <si>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</si>
  <si>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</si>
  <si>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</si>
  <si>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</si>
  <si>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</si>
  <si>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</si>
  <si>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</si>
  <si>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</si>
  <si>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</si>
  <si>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</si>
  <si>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</si>
  <si>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</si>
  <si>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</si>
  <si>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</si>
  <si>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</si>
  <si>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</si>
  <si>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</si>
  <si>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</si>
  <si>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</si>
  <si>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</si>
  <si>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</si>
  <si>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</si>
  <si>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</si>
  <si>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</si>
  <si>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</si>
  <si>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</si>
  <si>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</si>
  <si>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</si>
  <si>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</si>
  <si>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</si>
  <si>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</si>
  <si>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</si>
  <si>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</si>
  <si>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</si>
  <si>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</si>
  <si>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</si>
  <si>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</si>
  <si>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</si>
  <si>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</si>
  <si>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</si>
  <si>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</si>
  <si>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</si>
  <si>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</si>
  <si>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</si>
  <si>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</si>
  <si>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</si>
  <si>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</si>
  <si>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</si>
  <si>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</si>
  <si>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</si>
  <si>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</si>
  <si>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</si>
  <si>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</si>
  <si>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</si>
  <si>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</si>
  <si>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</si>
  <si>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</si>
  <si>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</si>
  <si>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</si>
  <si>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</si>
  <si>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</si>
  <si>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</si>
  <si>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</si>
  <si>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</si>
  <si>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</si>
  <si>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</si>
  <si>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</si>
  <si>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</si>
  <si>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</si>
  <si>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</si>
  <si>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</si>
  <si>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</si>
  <si>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</si>
  <si>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</si>
  <si>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</si>
  <si>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</si>
  <si>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</si>
  <si>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</si>
  <si>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</si>
  <si>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</si>
  <si>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</si>
  <si>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</si>
  <si>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</si>
  <si>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</si>
  <si>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</si>
  <si>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</si>
  <si>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</si>
  <si>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</si>
  <si>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</si>
  <si>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</si>
  <si>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</si>
  <si>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</si>
  <si>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</si>
  <si>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</si>
  <si>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</si>
  <si>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</si>
  <si>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</si>
  <si>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</si>
  <si>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</si>
  <si>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</si>
  <si>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</si>
  <si>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</si>
  <si>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</si>
  <si>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</si>
  <si>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</si>
  <si>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</si>
  <si>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</si>
  <si>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</si>
  <si>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</si>
  <si>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</si>
  <si>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</si>
  <si>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</si>
  <si>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</si>
  <si>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</si>
  <si>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</si>
  <si>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</si>
  <si>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</si>
  <si>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</si>
  <si>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</si>
  <si>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</si>
  <si>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</si>
  <si>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</si>
  <si>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</si>
  <si>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</si>
  <si>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</si>
  <si>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</si>
  <si>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</si>
  <si>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</si>
  <si>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</si>
  <si>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</si>
  <si>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</si>
  <si>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</si>
  <si>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</si>
  <si>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</si>
  <si>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</si>
  <si>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</si>
  <si>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</si>
  <si>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</si>
  <si>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</si>
  <si>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</si>
  <si>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</si>
  <si>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</si>
  <si>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</si>
  <si>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</si>
  <si>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</si>
  <si>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</si>
  <si>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</si>
  <si>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</si>
  <si>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</si>
  <si>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</si>
  <si>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</si>
  <si>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</si>
  <si>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</si>
  <si>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</si>
  <si>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</si>
  <si>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</si>
  <si>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</si>
  <si>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</si>
  <si>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</si>
  <si>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</si>
  <si>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</si>
  <si>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</si>
  <si>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</si>
  <si>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</si>
  <si>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</si>
  <si>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</si>
  <si>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</si>
  <si>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</si>
  <si>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</si>
  <si>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</si>
  <si>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</si>
  <si>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</si>
  <si>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</si>
  <si>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MEĐIMURSKA</t>
  </si>
  <si>
    <t>1392</t>
  </si>
  <si>
    <t>NE</t>
  </si>
  <si>
    <t>040379401</t>
  </si>
  <si>
    <t>040328445</t>
  </si>
  <si>
    <t>Obveznik: ČATEKS d.d. ČAKOVEC</t>
  </si>
  <si>
    <t>SABOLIĆ DAVOR</t>
  </si>
  <si>
    <t xml:space="preserve">BILANDŽIJA MATIJA </t>
  </si>
  <si>
    <t>1.1.2016.</t>
  </si>
  <si>
    <t>31.12.2016.</t>
  </si>
  <si>
    <t>stanje na dan 31.12.2016.</t>
  </si>
  <si>
    <t>u razdoblju 01.01.2016. do 31.12.2016.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</si>
</sst>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&quot;kn&quot;_-;\-* #,##0\ &quot;kn&quot;_-;_-* &quot;-&quot;\ &quot;kn&quot;_-;_-@_-"/>
    <numFmt numFmtId="195" formatCode="_-* #,##0\ _k_n_-;\-* #,##0\ _k_n_-;_-* &quot;-&quot;\ _k_n_-;_-@_-"/>
    <numFmt numFmtId="196" formatCode="_-* #,##0.00\ &quot;kn&quot;_-;\-* #,##0.00\ &quot;kn&quot;_-;_-* &quot;-&quot;??\ &quot;kn&quot;_-;_-@_-"/>
    <numFmt numFmtId="197" formatCode="_-* #,##0.00\ _k_n_-;\-* #,##0.00\ _k_n_-;_-* &quot;-&quot;??\ _k_n_-;_-@_-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1" applyNumberFormat="0" applyFont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4" fillId="27" borderId="2" applyNumberForma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0" borderId="8" applyNumberFormat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9">
      <alignment vertical="top"/>
      <protection/>
    </xf>
    <xf numFmtId="0" fontId="12" fillId="0" borderId="0" xfId="59" applyAlignment="1">
      <alignment/>
      <protection/>
    </xf>
    <xf numFmtId="0" fontId="20" fillId="0" borderId="0" xfId="59" applyFont="1" applyAlignment="1">
      <alignment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2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19" fillId="0" borderId="0" xfId="0" applyFont="1" applyBorder="1" applyAlignment="1" applyProtection="1">
      <alignment vertical="top"/>
      <protection locked="0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16" fillId="32" borderId="28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16" fillId="32" borderId="25" xfId="35" applyFont="1" applyFill="1" applyBorder="1" applyAlignment="1" applyProtection="1">
      <alignment/>
      <protection hidden="1" locked="0"/>
    </xf>
    <xf numFmtId="0" fontId="16" fillId="32" borderId="29" xfId="35" applyFont="1" applyFill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14" fontId="9" fillId="32" borderId="0" xfId="5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9" applyFont="1" applyAlignment="1">
      <alignment/>
      <protection/>
    </xf>
    <xf numFmtId="0" fontId="22" fillId="0" borderId="0" xfId="0" applyFont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top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top"/>
      <protection locked="0"/>
    </xf>
    <xf numFmtId="3" fontId="23" fillId="0" borderId="0" xfId="0" applyNumberFormat="1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3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12" fillId="0" borderId="0" xfId="59" applyBorder="1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Normalno 2" xfId="53"/>
    <cellStyle name="Percent" xfId="54"/>
    <cellStyle name="Povezana ćelija" xfId="55"/>
    <cellStyle name="Followed Hyperlink" xfId="56"/>
    <cellStyle name="Provjera ćelije" xfId="57"/>
    <cellStyle name="Stil 1" xfId="58"/>
    <cellStyle name="Style 1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8" t="s">
        <v>256</v>
      </c>
      <c r="B1" s="138"/>
      <c r="C1" s="13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2" t="s">
        <v>257</v>
      </c>
      <c r="B2" s="172"/>
      <c r="C2" s="172"/>
      <c r="D2" s="173"/>
      <c r="E2" s="24" t="s">
        <v>339</v>
      </c>
      <c r="F2" s="25"/>
      <c r="G2" s="26" t="s">
        <v>258</v>
      </c>
      <c r="H2" s="24" t="s">
        <v>340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4" t="s">
        <v>259</v>
      </c>
      <c r="B4" s="174"/>
      <c r="C4" s="174"/>
      <c r="D4" s="174"/>
      <c r="E4" s="174"/>
      <c r="F4" s="174"/>
      <c r="G4" s="174"/>
      <c r="H4" s="174"/>
      <c r="I4" s="17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39" t="s">
        <v>323</v>
      </c>
      <c r="D6" s="140"/>
      <c r="E6" s="175"/>
      <c r="F6" s="175"/>
      <c r="G6" s="175"/>
      <c r="H6" s="175"/>
      <c r="I6" s="39"/>
      <c r="J6" s="22"/>
      <c r="K6" s="22"/>
      <c r="L6" s="22"/>
    </row>
    <row r="7" spans="1:12" ht="12.75">
      <c r="A7" s="40"/>
      <c r="B7" s="40"/>
      <c r="C7" s="31"/>
      <c r="D7" s="31"/>
      <c r="E7" s="175"/>
      <c r="F7" s="175"/>
      <c r="G7" s="175"/>
      <c r="H7" s="175"/>
      <c r="I7" s="39"/>
      <c r="J7" s="22"/>
      <c r="K7" s="22"/>
      <c r="L7" s="22"/>
    </row>
    <row r="8" spans="1:12" ht="12.75">
      <c r="A8" s="176" t="s">
        <v>261</v>
      </c>
      <c r="B8" s="177"/>
      <c r="C8" s="139" t="s">
        <v>324</v>
      </c>
      <c r="D8" s="140"/>
      <c r="E8" s="175"/>
      <c r="F8" s="175"/>
      <c r="G8" s="175"/>
      <c r="H8" s="175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9" t="s">
        <v>262</v>
      </c>
      <c r="B10" s="170"/>
      <c r="C10" s="139" t="s">
        <v>325</v>
      </c>
      <c r="D10" s="14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1"/>
      <c r="B11" s="17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41" t="s">
        <v>326</v>
      </c>
      <c r="D12" s="166"/>
      <c r="E12" s="166"/>
      <c r="F12" s="166"/>
      <c r="G12" s="166"/>
      <c r="H12" s="166"/>
      <c r="I12" s="130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67">
        <v>40000</v>
      </c>
      <c r="D14" s="168"/>
      <c r="E14" s="31"/>
      <c r="F14" s="141" t="s">
        <v>327</v>
      </c>
      <c r="G14" s="166"/>
      <c r="H14" s="166"/>
      <c r="I14" s="130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41" t="s">
        <v>328</v>
      </c>
      <c r="D16" s="166"/>
      <c r="E16" s="166"/>
      <c r="F16" s="166"/>
      <c r="G16" s="166"/>
      <c r="H16" s="166"/>
      <c r="I16" s="130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57" t="s">
        <v>329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57" t="s">
        <v>330</v>
      </c>
      <c r="D20" s="160"/>
      <c r="E20" s="160"/>
      <c r="F20" s="160"/>
      <c r="G20" s="160"/>
      <c r="H20" s="160"/>
      <c r="I20" s="161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60</v>
      </c>
      <c r="D22" s="141" t="s">
        <v>327</v>
      </c>
      <c r="E22" s="162"/>
      <c r="F22" s="163"/>
      <c r="G22" s="164"/>
      <c r="H22" s="16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20</v>
      </c>
      <c r="D24" s="141" t="s">
        <v>331</v>
      </c>
      <c r="E24" s="162"/>
      <c r="F24" s="162"/>
      <c r="G24" s="163"/>
      <c r="H24" s="38" t="s">
        <v>270</v>
      </c>
      <c r="I24" s="48">
        <v>328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333</v>
      </c>
      <c r="D26" s="50"/>
      <c r="E26" s="22"/>
      <c r="F26" s="51"/>
      <c r="G26" s="127" t="s">
        <v>273</v>
      </c>
      <c r="H26" s="128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8"/>
      <c r="B30" s="142"/>
      <c r="C30" s="142"/>
      <c r="D30" s="143"/>
      <c r="E30" s="148"/>
      <c r="F30" s="142"/>
      <c r="G30" s="142"/>
      <c r="H30" s="139"/>
      <c r="I30" s="140"/>
      <c r="J30" s="22"/>
      <c r="K30" s="22"/>
      <c r="L30" s="22"/>
    </row>
    <row r="31" spans="1:12" ht="12.75">
      <c r="A31" s="45"/>
      <c r="B31" s="45"/>
      <c r="C31" s="43"/>
      <c r="D31" s="149"/>
      <c r="E31" s="149"/>
      <c r="F31" s="149"/>
      <c r="G31" s="150"/>
      <c r="H31" s="31"/>
      <c r="I31" s="57"/>
      <c r="J31" s="22"/>
      <c r="K31" s="22"/>
      <c r="L31" s="22"/>
    </row>
    <row r="32" spans="1:12" ht="12.75">
      <c r="A32" s="148"/>
      <c r="B32" s="142"/>
      <c r="C32" s="142"/>
      <c r="D32" s="143"/>
      <c r="E32" s="148"/>
      <c r="F32" s="142"/>
      <c r="G32" s="142"/>
      <c r="H32" s="139"/>
      <c r="I32" s="14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8"/>
      <c r="B34" s="142"/>
      <c r="C34" s="142"/>
      <c r="D34" s="143"/>
      <c r="E34" s="148"/>
      <c r="F34" s="142"/>
      <c r="G34" s="142"/>
      <c r="H34" s="139"/>
      <c r="I34" s="14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8"/>
      <c r="B36" s="142"/>
      <c r="C36" s="142"/>
      <c r="D36" s="143"/>
      <c r="E36" s="148"/>
      <c r="F36" s="142"/>
      <c r="G36" s="142"/>
      <c r="H36" s="139"/>
      <c r="I36" s="140"/>
      <c r="J36" s="22"/>
      <c r="K36" s="22"/>
      <c r="L36" s="22"/>
    </row>
    <row r="37" spans="1:12" ht="12.75">
      <c r="A37" s="59"/>
      <c r="B37" s="59"/>
      <c r="C37" s="144"/>
      <c r="D37" s="145"/>
      <c r="E37" s="31"/>
      <c r="F37" s="144"/>
      <c r="G37" s="145"/>
      <c r="H37" s="31"/>
      <c r="I37" s="31"/>
      <c r="J37" s="22"/>
      <c r="K37" s="22"/>
      <c r="L37" s="22"/>
    </row>
    <row r="38" spans="1:12" ht="12.75">
      <c r="A38" s="148"/>
      <c r="B38" s="142"/>
      <c r="C38" s="142"/>
      <c r="D38" s="143"/>
      <c r="E38" s="148"/>
      <c r="F38" s="142"/>
      <c r="G38" s="142"/>
      <c r="H38" s="139"/>
      <c r="I38" s="14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8"/>
      <c r="B40" s="142"/>
      <c r="C40" s="142"/>
      <c r="D40" s="143"/>
      <c r="E40" s="148"/>
      <c r="F40" s="142"/>
      <c r="G40" s="142"/>
      <c r="H40" s="139"/>
      <c r="I40" s="14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2" t="s">
        <v>277</v>
      </c>
      <c r="B44" s="123"/>
      <c r="C44" s="139"/>
      <c r="D44" s="140"/>
      <c r="E44" s="32"/>
      <c r="F44" s="141"/>
      <c r="G44" s="142"/>
      <c r="H44" s="142"/>
      <c r="I44" s="143"/>
      <c r="J44" s="22"/>
      <c r="K44" s="22"/>
      <c r="L44" s="22"/>
    </row>
    <row r="45" spans="1:12" ht="12.75">
      <c r="A45" s="59"/>
      <c r="B45" s="59"/>
      <c r="C45" s="144"/>
      <c r="D45" s="145"/>
      <c r="E45" s="31"/>
      <c r="F45" s="144"/>
      <c r="G45" s="146"/>
      <c r="H45" s="67"/>
      <c r="I45" s="67"/>
      <c r="J45" s="22"/>
      <c r="K45" s="22"/>
      <c r="L45" s="22"/>
    </row>
    <row r="46" spans="1:12" ht="12.75">
      <c r="A46" s="122" t="s">
        <v>278</v>
      </c>
      <c r="B46" s="123"/>
      <c r="C46" s="141" t="s">
        <v>338</v>
      </c>
      <c r="D46" s="147"/>
      <c r="E46" s="147"/>
      <c r="F46" s="147"/>
      <c r="G46" s="147"/>
      <c r="H46" s="147"/>
      <c r="I46" s="147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2" t="s">
        <v>280</v>
      </c>
      <c r="B48" s="123"/>
      <c r="C48" s="129" t="s">
        <v>334</v>
      </c>
      <c r="D48" s="125"/>
      <c r="E48" s="126"/>
      <c r="F48" s="32"/>
      <c r="G48" s="38" t="s">
        <v>281</v>
      </c>
      <c r="H48" s="129" t="s">
        <v>335</v>
      </c>
      <c r="I48" s="126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2" t="s">
        <v>266</v>
      </c>
      <c r="B50" s="123"/>
      <c r="C50" s="124" t="s">
        <v>329</v>
      </c>
      <c r="D50" s="125"/>
      <c r="E50" s="125"/>
      <c r="F50" s="125"/>
      <c r="G50" s="125"/>
      <c r="H50" s="125"/>
      <c r="I50" s="126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29" t="s">
        <v>337</v>
      </c>
      <c r="D52" s="125"/>
      <c r="E52" s="125"/>
      <c r="F52" s="125"/>
      <c r="G52" s="125"/>
      <c r="H52" s="125"/>
      <c r="I52" s="130"/>
      <c r="J52" s="22"/>
      <c r="K52" s="22"/>
      <c r="L52" s="22"/>
    </row>
    <row r="53" spans="1:12" ht="12.75">
      <c r="A53" s="69"/>
      <c r="B53" s="69"/>
      <c r="C53" s="133" t="s">
        <v>283</v>
      </c>
      <c r="D53" s="133"/>
      <c r="E53" s="133"/>
      <c r="F53" s="133"/>
      <c r="G53" s="133"/>
      <c r="H53" s="133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1" t="s">
        <v>284</v>
      </c>
      <c r="C55" s="132"/>
      <c r="D55" s="132"/>
      <c r="E55" s="132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37" t="s">
        <v>317</v>
      </c>
      <c r="I56" s="137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7"/>
      <c r="I57" s="137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7"/>
      <c r="I58" s="137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7"/>
      <c r="I59" s="137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7"/>
      <c r="I60" s="137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4" t="s">
        <v>287</v>
      </c>
      <c r="H63" s="135"/>
      <c r="I63" s="136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0"/>
      <c r="H64" s="121"/>
      <c r="I64" s="37"/>
      <c r="J64" s="22"/>
      <c r="K64" s="22"/>
      <c r="L64" s="22"/>
    </row>
  </sheetData>
  <sheetProtection/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financije@cateks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1">
      <selection activeCell="L1" sqref="L1:L16384"/>
    </sheetView>
  </sheetViews>
  <sheetFormatPr defaultColWidth="9.140625" defaultRowHeight="12.75"/>
  <cols>
    <col min="10" max="10" width="9.8515625" style="0" customWidth="1"/>
    <col min="11" max="11" width="9.8515625" style="0" bestFit="1" customWidth="1"/>
  </cols>
  <sheetData>
    <row r="1" spans="1:11" ht="12.75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341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8" t="s">
        <v>336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77" t="s">
        <v>288</v>
      </c>
      <c r="J5" s="78" t="s">
        <v>115</v>
      </c>
      <c r="K5" s="79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1">
        <v>2</v>
      </c>
      <c r="J6" s="80">
        <v>3</v>
      </c>
      <c r="K6" s="80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00"/>
      <c r="I8" s="6">
        <v>1</v>
      </c>
      <c r="J8" s="11"/>
      <c r="K8" s="11"/>
    </row>
    <row r="9" spans="1:12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2">
        <f>J10+J17+J27+J36+J40</f>
        <v>53750133</v>
      </c>
      <c r="K9" s="12">
        <f>K10+K17+K27+K36+K40</f>
        <v>54506373</v>
      </c>
      <c r="L9" s="118"/>
    </row>
    <row r="10" spans="1:12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128333</v>
      </c>
      <c r="K10" s="12">
        <f>SUM(K11:K16)</f>
        <v>296007</v>
      </c>
      <c r="L10" s="118"/>
    </row>
    <row r="11" spans="1:12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>
        <v>0</v>
      </c>
      <c r="K11" s="13">
        <v>0</v>
      </c>
      <c r="L11" s="118"/>
    </row>
    <row r="12" spans="1:12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128333</v>
      </c>
      <c r="K12" s="13">
        <v>296007</v>
      </c>
      <c r="L12" s="118"/>
    </row>
    <row r="13" spans="1:12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>
        <v>0</v>
      </c>
      <c r="K13" s="13">
        <v>0</v>
      </c>
      <c r="L13" s="118"/>
    </row>
    <row r="14" spans="1:12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>
        <v>0</v>
      </c>
      <c r="K14" s="13">
        <v>0</v>
      </c>
      <c r="L14" s="118"/>
    </row>
    <row r="15" spans="1:12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>
        <v>0</v>
      </c>
      <c r="K15" s="13">
        <v>0</v>
      </c>
      <c r="L15" s="118"/>
    </row>
    <row r="16" spans="1:12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>
        <v>0</v>
      </c>
      <c r="K16" s="13">
        <v>0</v>
      </c>
      <c r="L16" s="118"/>
    </row>
    <row r="17" spans="1:12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53094078</v>
      </c>
      <c r="K17" s="12">
        <f>SUM(K18:K26)</f>
        <v>53306079</v>
      </c>
      <c r="L17" s="118"/>
    </row>
    <row r="18" spans="1:12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22610793</v>
      </c>
      <c r="K18" s="13">
        <v>22610793</v>
      </c>
      <c r="L18" s="118"/>
    </row>
    <row r="19" spans="1:12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15968443</v>
      </c>
      <c r="K19" s="13">
        <v>14654202</v>
      </c>
      <c r="L19" s="118"/>
    </row>
    <row r="20" spans="1:12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14258314</v>
      </c>
      <c r="K20" s="13">
        <v>13161990</v>
      </c>
      <c r="L20" s="118"/>
    </row>
    <row r="21" spans="1:12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256528</v>
      </c>
      <c r="K21" s="13">
        <v>475605</v>
      </c>
      <c r="L21" s="118"/>
    </row>
    <row r="22" spans="1:12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>
        <v>0</v>
      </c>
      <c r="K22" s="13">
        <v>0</v>
      </c>
      <c r="L22" s="118"/>
    </row>
    <row r="23" spans="1:12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0</v>
      </c>
      <c r="K23" s="13">
        <v>0</v>
      </c>
      <c r="L23" s="118"/>
    </row>
    <row r="24" spans="1:12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0</v>
      </c>
      <c r="K24" s="13">
        <v>2403489</v>
      </c>
      <c r="L24" s="118"/>
    </row>
    <row r="25" spans="1:12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0</v>
      </c>
      <c r="K25" s="13">
        <v>0</v>
      </c>
      <c r="L25" s="118"/>
    </row>
    <row r="26" spans="1:12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>
        <v>0</v>
      </c>
      <c r="K26" s="13">
        <v>0</v>
      </c>
      <c r="L26" s="118"/>
    </row>
    <row r="27" spans="1:12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64174</v>
      </c>
      <c r="K27" s="12">
        <f>SUM(K28:K35)</f>
        <v>563283</v>
      </c>
      <c r="L27" s="118"/>
    </row>
    <row r="28" spans="1:12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25000</v>
      </c>
      <c r="K28" s="13">
        <v>20000</v>
      </c>
      <c r="L28" s="118"/>
    </row>
    <row r="29" spans="1:12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>
        <v>0</v>
      </c>
      <c r="K29" s="13">
        <v>0</v>
      </c>
      <c r="L29" s="118"/>
    </row>
    <row r="30" spans="1:12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0</v>
      </c>
      <c r="K30" s="13">
        <v>0</v>
      </c>
      <c r="L30" s="118"/>
    </row>
    <row r="31" spans="1:12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>
        <v>0</v>
      </c>
      <c r="K31" s="13">
        <v>0</v>
      </c>
      <c r="L31" s="118"/>
    </row>
    <row r="32" spans="1:12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>
        <v>0</v>
      </c>
      <c r="K32" s="13">
        <v>0</v>
      </c>
      <c r="L32" s="118"/>
    </row>
    <row r="33" spans="1:12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>
        <v>39174</v>
      </c>
      <c r="K33" s="13">
        <v>543283</v>
      </c>
      <c r="L33" s="118"/>
    </row>
    <row r="34" spans="1:12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>
        <v>0</v>
      </c>
      <c r="K34" s="13">
        <v>0</v>
      </c>
      <c r="L34" s="118"/>
    </row>
    <row r="35" spans="1:12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>
        <v>0</v>
      </c>
      <c r="K35" s="13">
        <v>0</v>
      </c>
      <c r="L35" s="118"/>
    </row>
    <row r="36" spans="1:12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463548</v>
      </c>
      <c r="K36" s="12">
        <f>SUM(K37:K39)</f>
        <v>341004</v>
      </c>
      <c r="L36" s="118"/>
    </row>
    <row r="37" spans="1:12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>
        <v>0</v>
      </c>
      <c r="K37" s="13">
        <v>0</v>
      </c>
      <c r="L37" s="118"/>
    </row>
    <row r="38" spans="1:12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>
        <v>463548</v>
      </c>
      <c r="K38" s="13">
        <v>341004</v>
      </c>
      <c r="L38" s="118"/>
    </row>
    <row r="39" spans="1:12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0</v>
      </c>
      <c r="K39" s="13">
        <v>0</v>
      </c>
      <c r="L39" s="118"/>
    </row>
    <row r="40" spans="1:12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>
        <v>0</v>
      </c>
      <c r="K40" s="13">
        <v>0</v>
      </c>
      <c r="L40" s="118"/>
    </row>
    <row r="41" spans="1:12" ht="12.75">
      <c r="A41" s="201" t="s">
        <v>248</v>
      </c>
      <c r="B41" s="202"/>
      <c r="C41" s="202"/>
      <c r="D41" s="202"/>
      <c r="E41" s="202"/>
      <c r="F41" s="202"/>
      <c r="G41" s="202"/>
      <c r="H41" s="203"/>
      <c r="I41" s="4">
        <v>34</v>
      </c>
      <c r="J41" s="12">
        <f>J42+J50+J57+J65</f>
        <v>37489350</v>
      </c>
      <c r="K41" s="12">
        <f>K42+K50+K57+K65</f>
        <v>33735591</v>
      </c>
      <c r="L41" s="118"/>
    </row>
    <row r="42" spans="1:12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24913457</v>
      </c>
      <c r="K42" s="12">
        <f>SUM(K43:K49)</f>
        <v>24650586</v>
      </c>
      <c r="L42" s="118"/>
    </row>
    <row r="43" spans="1:12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5971609</v>
      </c>
      <c r="K43" s="13">
        <v>5474932</v>
      </c>
      <c r="L43" s="118"/>
    </row>
    <row r="44" spans="1:12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>
        <v>8737113</v>
      </c>
      <c r="K44" s="13">
        <v>5547568</v>
      </c>
      <c r="L44" s="118"/>
    </row>
    <row r="45" spans="1:12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>
        <v>10004369</v>
      </c>
      <c r="K45" s="13">
        <v>13459029</v>
      </c>
      <c r="L45" s="118"/>
    </row>
    <row r="46" spans="1:12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200366</v>
      </c>
      <c r="K46" s="13">
        <v>169057</v>
      </c>
      <c r="L46" s="118"/>
    </row>
    <row r="47" spans="1:12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0</v>
      </c>
      <c r="K47" s="13">
        <v>0</v>
      </c>
      <c r="L47" s="118"/>
    </row>
    <row r="48" spans="1:12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>
        <v>0</v>
      </c>
      <c r="K48" s="13">
        <v>0</v>
      </c>
      <c r="L48" s="118"/>
    </row>
    <row r="49" spans="1:12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>
        <v>0</v>
      </c>
      <c r="K49" s="13">
        <v>0</v>
      </c>
      <c r="L49" s="118"/>
    </row>
    <row r="50" spans="1:12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10640288</v>
      </c>
      <c r="K50" s="12">
        <f>SUM(K51:K56)</f>
        <v>6675430</v>
      </c>
      <c r="L50" s="118"/>
    </row>
    <row r="51" spans="1:12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>
        <v>0</v>
      </c>
      <c r="K51" s="13">
        <v>0</v>
      </c>
      <c r="L51" s="118"/>
    </row>
    <row r="52" spans="1:12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9471805</v>
      </c>
      <c r="K52" s="13">
        <v>5580688</v>
      </c>
      <c r="L52" s="118"/>
    </row>
    <row r="53" spans="1:12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>
        <v>0</v>
      </c>
      <c r="K53" s="13">
        <v>0</v>
      </c>
      <c r="L53" s="118"/>
    </row>
    <row r="54" spans="1:12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242925</v>
      </c>
      <c r="K54" s="13">
        <v>100611</v>
      </c>
      <c r="L54" s="118"/>
    </row>
    <row r="55" spans="1:12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31083</v>
      </c>
      <c r="K55" s="13">
        <v>65146</v>
      </c>
      <c r="L55" s="118"/>
    </row>
    <row r="56" spans="1:12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894475</v>
      </c>
      <c r="K56" s="13">
        <v>928985</v>
      </c>
      <c r="L56" s="118"/>
    </row>
    <row r="57" spans="1:12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500</v>
      </c>
      <c r="K57" s="12">
        <f>SUM(K58:K64)</f>
        <v>0</v>
      </c>
      <c r="L57" s="118"/>
    </row>
    <row r="58" spans="1:12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>
        <v>0</v>
      </c>
      <c r="K58" s="13">
        <v>0</v>
      </c>
      <c r="L58" s="118"/>
    </row>
    <row r="59" spans="1:12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>
        <v>0</v>
      </c>
      <c r="K59" s="13">
        <v>0</v>
      </c>
      <c r="L59" s="118"/>
    </row>
    <row r="60" spans="1:12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>
        <v>0</v>
      </c>
      <c r="K60" s="13">
        <v>0</v>
      </c>
      <c r="L60" s="118"/>
    </row>
    <row r="61" spans="1:12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>
        <v>0</v>
      </c>
      <c r="K61" s="13">
        <v>0</v>
      </c>
      <c r="L61" s="118"/>
    </row>
    <row r="62" spans="1:12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>
        <v>0</v>
      </c>
      <c r="K62" s="13">
        <v>0</v>
      </c>
      <c r="L62" s="118"/>
    </row>
    <row r="63" spans="1:12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0</v>
      </c>
      <c r="K63" s="13">
        <v>0</v>
      </c>
      <c r="L63" s="118"/>
    </row>
    <row r="64" spans="1:12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>
        <v>500</v>
      </c>
      <c r="K64" s="13">
        <v>0</v>
      </c>
      <c r="L64" s="118"/>
    </row>
    <row r="65" spans="1:12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1935105</v>
      </c>
      <c r="K65" s="13">
        <v>2409575</v>
      </c>
      <c r="L65" s="118"/>
    </row>
    <row r="66" spans="1:12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123106</v>
      </c>
      <c r="K66" s="13">
        <v>140621</v>
      </c>
      <c r="L66" s="118"/>
    </row>
    <row r="67" spans="1:12" ht="12.75">
      <c r="A67" s="201" t="s">
        <v>249</v>
      </c>
      <c r="B67" s="202"/>
      <c r="C67" s="202"/>
      <c r="D67" s="202"/>
      <c r="E67" s="202"/>
      <c r="F67" s="202"/>
      <c r="G67" s="202"/>
      <c r="H67" s="203"/>
      <c r="I67" s="4">
        <v>60</v>
      </c>
      <c r="J67" s="12">
        <f>J8+J9+J41+J66</f>
        <v>91362589</v>
      </c>
      <c r="K67" s="12">
        <f>K8+K9+K41+K66</f>
        <v>88382585</v>
      </c>
      <c r="L67" s="118"/>
    </row>
    <row r="68" spans="1:12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5">
        <v>61</v>
      </c>
      <c r="J68" s="14"/>
      <c r="K68" s="14"/>
      <c r="L68" s="118"/>
    </row>
    <row r="69" spans="1:12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  <c r="L69" s="118"/>
    </row>
    <row r="70" spans="1:12" ht="12.75">
      <c r="A70" s="198" t="s">
        <v>199</v>
      </c>
      <c r="B70" s="199"/>
      <c r="C70" s="199"/>
      <c r="D70" s="199"/>
      <c r="E70" s="199"/>
      <c r="F70" s="199"/>
      <c r="G70" s="199"/>
      <c r="H70" s="200"/>
      <c r="I70" s="6">
        <v>62</v>
      </c>
      <c r="J70" s="20">
        <f>J71+J72+J73+J79+J80+J83+J86</f>
        <v>45393724</v>
      </c>
      <c r="K70" s="20">
        <f>K71+K72+K73+K79+K80+K83+K86</f>
        <v>46572206</v>
      </c>
      <c r="L70" s="118"/>
    </row>
    <row r="71" spans="1:12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49240200</v>
      </c>
      <c r="K71" s="13">
        <v>49240200</v>
      </c>
      <c r="L71" s="118"/>
    </row>
    <row r="72" spans="1:12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>
        <v>1666693</v>
      </c>
      <c r="K72" s="13">
        <v>0</v>
      </c>
      <c r="L72" s="118"/>
    </row>
    <row r="73" spans="1:12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444572</v>
      </c>
      <c r="K73" s="12">
        <f>K74+K75-K76+K77+K78</f>
        <v>-588255</v>
      </c>
      <c r="L73" s="118"/>
    </row>
    <row r="74" spans="1:12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1032827</v>
      </c>
      <c r="K74" s="13">
        <v>0</v>
      </c>
      <c r="L74" s="118"/>
    </row>
    <row r="75" spans="1:12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>
        <v>1943182</v>
      </c>
      <c r="K75" s="13">
        <v>1943182</v>
      </c>
      <c r="L75" s="118"/>
    </row>
    <row r="76" spans="1:12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>
        <v>2531437</v>
      </c>
      <c r="K76" s="13">
        <v>2531437</v>
      </c>
      <c r="L76" s="118"/>
    </row>
    <row r="77" spans="1:12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>
        <v>0</v>
      </c>
      <c r="K77" s="13">
        <v>0</v>
      </c>
      <c r="L77" s="118"/>
    </row>
    <row r="78" spans="1:12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>
        <v>0</v>
      </c>
      <c r="K78" s="13">
        <v>0</v>
      </c>
      <c r="L78" s="118"/>
    </row>
    <row r="79" spans="1:12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>
        <v>19929613</v>
      </c>
      <c r="K79" s="13">
        <v>19929613</v>
      </c>
      <c r="L79" s="118"/>
    </row>
    <row r="80" spans="1:12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-28286181</v>
      </c>
      <c r="K80" s="12">
        <f>K81-K82</f>
        <v>-23187834</v>
      </c>
      <c r="L80" s="118"/>
    </row>
    <row r="81" spans="1:12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0</v>
      </c>
      <c r="K81" s="13">
        <v>0</v>
      </c>
      <c r="L81" s="118"/>
    </row>
    <row r="82" spans="1:12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>
        <v>28286181</v>
      </c>
      <c r="K82" s="13">
        <v>23187834</v>
      </c>
      <c r="L82" s="118"/>
    </row>
    <row r="83" spans="1:12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2398827</v>
      </c>
      <c r="K83" s="12">
        <f>K84-K85</f>
        <v>1178482</v>
      </c>
      <c r="L83" s="118"/>
    </row>
    <row r="84" spans="1:12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>
        <v>2398827</v>
      </c>
      <c r="K84" s="13">
        <v>1178482</v>
      </c>
      <c r="L84" s="118"/>
    </row>
    <row r="85" spans="1:12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>
        <v>0</v>
      </c>
      <c r="K85" s="13">
        <v>0</v>
      </c>
      <c r="L85" s="118"/>
    </row>
    <row r="86" spans="1:12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>
        <v>0</v>
      </c>
      <c r="K86" s="13">
        <v>0</v>
      </c>
      <c r="L86" s="118"/>
    </row>
    <row r="87" spans="1:12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2">
        <f>SUM(J88:J90)</f>
        <v>0</v>
      </c>
      <c r="K87" s="12">
        <f>SUM(K88:K90)</f>
        <v>0</v>
      </c>
      <c r="L87" s="118"/>
    </row>
    <row r="88" spans="1:12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>
        <v>0</v>
      </c>
      <c r="K88" s="13">
        <v>0</v>
      </c>
      <c r="L88" s="118"/>
    </row>
    <row r="89" spans="1:12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>
        <v>0</v>
      </c>
      <c r="K89" s="13">
        <v>0</v>
      </c>
      <c r="L89" s="118"/>
    </row>
    <row r="90" spans="1:12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>
        <v>0</v>
      </c>
      <c r="K90" s="13">
        <v>0</v>
      </c>
      <c r="L90" s="118"/>
    </row>
    <row r="91" spans="1:12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2">
        <f>SUM(J92:J100)</f>
        <v>19801339</v>
      </c>
      <c r="K91" s="12">
        <f>SUM(K92:K100)</f>
        <v>15392585</v>
      </c>
      <c r="L91" s="118"/>
    </row>
    <row r="92" spans="1:12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>
        <v>0</v>
      </c>
      <c r="K92" s="13">
        <v>0</v>
      </c>
      <c r="L92" s="118"/>
    </row>
    <row r="93" spans="1:12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>
        <v>0</v>
      </c>
      <c r="K93" s="13">
        <v>0</v>
      </c>
      <c r="L93" s="118"/>
    </row>
    <row r="94" spans="1:12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19435663</v>
      </c>
      <c r="K94" s="13">
        <v>15112059</v>
      </c>
      <c r="L94" s="118"/>
    </row>
    <row r="95" spans="1:12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>
        <v>0</v>
      </c>
      <c r="K95" s="13">
        <v>0</v>
      </c>
      <c r="L95" s="118"/>
    </row>
    <row r="96" spans="1:12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>
        <v>0</v>
      </c>
      <c r="K96" s="13">
        <v>0</v>
      </c>
      <c r="L96" s="118"/>
    </row>
    <row r="97" spans="1:12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>
        <v>0</v>
      </c>
      <c r="K97" s="13">
        <v>0</v>
      </c>
      <c r="L97" s="118"/>
    </row>
    <row r="98" spans="1:12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>
        <v>0</v>
      </c>
      <c r="K98" s="13">
        <v>0</v>
      </c>
      <c r="L98" s="118"/>
    </row>
    <row r="99" spans="1:12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>
        <v>365676</v>
      </c>
      <c r="K99" s="13">
        <v>280526</v>
      </c>
      <c r="L99" s="118"/>
    </row>
    <row r="100" spans="1:12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>
        <v>0</v>
      </c>
      <c r="K100" s="13">
        <v>0</v>
      </c>
      <c r="L100" s="118"/>
    </row>
    <row r="101" spans="1:12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2">
        <f>SUM(J102:J113)</f>
        <v>26167526</v>
      </c>
      <c r="K101" s="12">
        <f>SUM(K102:K113)</f>
        <v>26417794</v>
      </c>
      <c r="L101" s="118"/>
    </row>
    <row r="102" spans="1:12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>
        <v>0</v>
      </c>
      <c r="K102" s="13">
        <v>0</v>
      </c>
      <c r="L102" s="118"/>
    </row>
    <row r="103" spans="1:12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0</v>
      </c>
      <c r="K103" s="13">
        <v>800000</v>
      </c>
      <c r="L103" s="118"/>
    </row>
    <row r="104" spans="1:12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10575922</v>
      </c>
      <c r="K104" s="13">
        <v>12826801</v>
      </c>
      <c r="L104" s="118"/>
    </row>
    <row r="105" spans="1:12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0</v>
      </c>
      <c r="K105" s="13">
        <v>0</v>
      </c>
      <c r="L105" s="118"/>
    </row>
    <row r="106" spans="1:12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12327890</v>
      </c>
      <c r="K106" s="13">
        <v>10224812</v>
      </c>
      <c r="L106" s="118"/>
    </row>
    <row r="107" spans="1:12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>
        <v>0</v>
      </c>
      <c r="K107" s="13">
        <v>0</v>
      </c>
      <c r="L107" s="118"/>
    </row>
    <row r="108" spans="1:12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>
        <v>0</v>
      </c>
      <c r="K108" s="13">
        <v>0</v>
      </c>
      <c r="L108" s="118"/>
    </row>
    <row r="109" spans="1:12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1367995</v>
      </c>
      <c r="K109" s="13">
        <v>1421046</v>
      </c>
      <c r="L109" s="118"/>
    </row>
    <row r="110" spans="1:12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1035078</v>
      </c>
      <c r="K110" s="13">
        <v>711576</v>
      </c>
      <c r="L110" s="118"/>
    </row>
    <row r="111" spans="1:12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>
        <v>0</v>
      </c>
      <c r="K111" s="13">
        <v>0</v>
      </c>
      <c r="L111" s="118"/>
    </row>
    <row r="112" spans="1:12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>
        <v>0</v>
      </c>
      <c r="K112" s="13">
        <v>0</v>
      </c>
      <c r="L112" s="118"/>
    </row>
    <row r="113" spans="1:12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860641</v>
      </c>
      <c r="K113" s="13">
        <v>433559</v>
      </c>
      <c r="L113" s="118"/>
    </row>
    <row r="114" spans="1:12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0</v>
      </c>
      <c r="K114" s="13">
        <v>0</v>
      </c>
      <c r="L114" s="118"/>
    </row>
    <row r="115" spans="1:12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2">
        <f>J70+J87+J91+J101+J114</f>
        <v>91362589</v>
      </c>
      <c r="K115" s="12">
        <f>K70+K87+K91+K101+K114</f>
        <v>88382585</v>
      </c>
      <c r="L115" s="118"/>
    </row>
    <row r="116" spans="1:12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/>
      <c r="K116" s="14"/>
      <c r="L116" s="118"/>
    </row>
    <row r="117" spans="1:12" ht="12.75">
      <c r="A117" s="210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  <c r="L117" s="118"/>
    </row>
    <row r="118" spans="1:12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21"/>
      <c r="J118" s="221"/>
      <c r="K118" s="222"/>
      <c r="L118" s="118"/>
    </row>
    <row r="119" spans="1:12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/>
      <c r="K119" s="13"/>
      <c r="L119" s="118"/>
    </row>
    <row r="120" spans="1:12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7">
        <v>110</v>
      </c>
      <c r="J120" s="14"/>
      <c r="K120" s="14"/>
      <c r="L120" s="118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L121" s="118"/>
    </row>
    <row r="122" spans="1:12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118"/>
    </row>
    <row r="123" spans="1:12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118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L1" sqref="L1:L16384"/>
    </sheetView>
  </sheetViews>
  <sheetFormatPr defaultColWidth="9.140625" defaultRowHeight="12.75"/>
  <cols>
    <col min="8" max="8" width="5.7109375" style="0" customWidth="1"/>
    <col min="10" max="11" width="9.8515625" style="0" bestFit="1" customWidth="1"/>
  </cols>
  <sheetData>
    <row r="1" spans="1:11" ht="12.75">
      <c r="A1" s="178" t="s">
        <v>160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2.75">
      <c r="A2" s="182" t="s">
        <v>342</v>
      </c>
      <c r="B2" s="183"/>
      <c r="C2" s="183"/>
      <c r="D2" s="183"/>
      <c r="E2" s="183"/>
      <c r="F2" s="183"/>
      <c r="G2" s="183"/>
      <c r="H2" s="183"/>
      <c r="I2" s="183"/>
      <c r="J2" s="183"/>
      <c r="K2" s="181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6" t="s">
        <v>336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61</v>
      </c>
      <c r="B5" s="229"/>
      <c r="C5" s="229"/>
      <c r="D5" s="229"/>
      <c r="E5" s="229"/>
      <c r="F5" s="229"/>
      <c r="G5" s="229"/>
      <c r="H5" s="229"/>
      <c r="I5" s="77" t="s">
        <v>290</v>
      </c>
      <c r="J5" s="79" t="s">
        <v>156</v>
      </c>
      <c r="K5" s="79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1">
        <v>2</v>
      </c>
      <c r="J6" s="80">
        <v>3</v>
      </c>
      <c r="K6" s="80">
        <v>4</v>
      </c>
    </row>
    <row r="7" spans="1:12" ht="12.75">
      <c r="A7" s="198" t="s">
        <v>26</v>
      </c>
      <c r="B7" s="199"/>
      <c r="C7" s="199"/>
      <c r="D7" s="199"/>
      <c r="E7" s="199"/>
      <c r="F7" s="199"/>
      <c r="G7" s="199"/>
      <c r="H7" s="200"/>
      <c r="I7" s="6">
        <v>111</v>
      </c>
      <c r="J7" s="20">
        <f>SUM(J8:J9)</f>
        <v>94196875</v>
      </c>
      <c r="K7" s="20">
        <f>SUM(K8:K9)</f>
        <v>86470924</v>
      </c>
      <c r="L7" s="118"/>
    </row>
    <row r="8" spans="1:12" ht="12.75">
      <c r="A8" s="201" t="s">
        <v>158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92976604</v>
      </c>
      <c r="K8" s="13">
        <v>84780497</v>
      </c>
      <c r="L8" s="118"/>
    </row>
    <row r="9" spans="1:12" ht="12.75">
      <c r="A9" s="201" t="s">
        <v>106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1220271</v>
      </c>
      <c r="K9" s="13">
        <v>1690427</v>
      </c>
      <c r="L9" s="118"/>
    </row>
    <row r="10" spans="1:12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2">
        <f>J11+J12+J16+J20+J21+J22+J25+J26</f>
        <v>89691732</v>
      </c>
      <c r="K10" s="12">
        <f>K11+K12+K16+K20+K21+K22+K25+K26</f>
        <v>83637046</v>
      </c>
      <c r="L10" s="118"/>
    </row>
    <row r="11" spans="1:12" ht="12.75">
      <c r="A11" s="201" t="s">
        <v>107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>
        <v>1691322</v>
      </c>
      <c r="K11" s="13">
        <v>-360306</v>
      </c>
      <c r="L11" s="118"/>
    </row>
    <row r="12" spans="1:12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">
        <f>SUM(J13:J15)</f>
        <v>57180368</v>
      </c>
      <c r="K12" s="12">
        <f>SUM(K13:K15)</f>
        <v>51939362</v>
      </c>
      <c r="L12" s="118"/>
    </row>
    <row r="13" spans="1:12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52142745</v>
      </c>
      <c r="K13" s="13">
        <v>46703354</v>
      </c>
      <c r="L13" s="118"/>
    </row>
    <row r="14" spans="1:12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1841202</v>
      </c>
      <c r="K14" s="13">
        <v>1021316</v>
      </c>
      <c r="L14" s="118"/>
    </row>
    <row r="15" spans="1:12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3196421</v>
      </c>
      <c r="K15" s="13">
        <v>4214692</v>
      </c>
      <c r="L15" s="118"/>
    </row>
    <row r="16" spans="1:12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">
        <f>SUM(J17:J19)</f>
        <v>19985781</v>
      </c>
      <c r="K16" s="12">
        <f>SUM(K17:K19)</f>
        <v>21787339</v>
      </c>
      <c r="L16" s="118"/>
    </row>
    <row r="17" spans="1:12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13130163</v>
      </c>
      <c r="K17" s="13">
        <v>14233099</v>
      </c>
      <c r="L17" s="118"/>
    </row>
    <row r="18" spans="1:12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3913070</v>
      </c>
      <c r="K18" s="13">
        <v>4393235</v>
      </c>
      <c r="L18" s="118"/>
    </row>
    <row r="19" spans="1:12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2942548</v>
      </c>
      <c r="K19" s="13">
        <v>3161005</v>
      </c>
      <c r="L19" s="118"/>
    </row>
    <row r="20" spans="1:12" ht="12.75">
      <c r="A20" s="201" t="s">
        <v>108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2958227</v>
      </c>
      <c r="K20" s="13">
        <v>2981036</v>
      </c>
      <c r="L20" s="118"/>
    </row>
    <row r="21" spans="1:12" ht="12.75">
      <c r="A21" s="201" t="s">
        <v>109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6217177</v>
      </c>
      <c r="K21" s="13">
        <v>6347384</v>
      </c>
      <c r="L21" s="118"/>
    </row>
    <row r="22" spans="1:12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">
        <f>SUM(J23:J24)</f>
        <v>518609</v>
      </c>
      <c r="K22" s="12">
        <f>SUM(K23:K24)</f>
        <v>235640</v>
      </c>
      <c r="L22" s="118"/>
    </row>
    <row r="23" spans="1:12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>
        <v>0</v>
      </c>
      <c r="K23" s="13">
        <v>0</v>
      </c>
      <c r="L23" s="118"/>
    </row>
    <row r="24" spans="1:12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518609</v>
      </c>
      <c r="K24" s="13">
        <v>235640</v>
      </c>
      <c r="L24" s="118"/>
    </row>
    <row r="25" spans="1:12" ht="12.75">
      <c r="A25" s="201" t="s">
        <v>110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0</v>
      </c>
      <c r="K25" s="13">
        <v>0</v>
      </c>
      <c r="L25" s="118"/>
    </row>
    <row r="26" spans="1:12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1140248</v>
      </c>
      <c r="K26" s="13">
        <v>706591</v>
      </c>
      <c r="L26" s="118"/>
    </row>
    <row r="27" spans="1:12" ht="12.75">
      <c r="A27" s="201" t="s">
        <v>221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2">
        <f>SUM(J28:J32)</f>
        <v>382242</v>
      </c>
      <c r="K27" s="12">
        <f>SUM(K28:K32)</f>
        <v>489172</v>
      </c>
      <c r="L27" s="118"/>
    </row>
    <row r="28" spans="1:12" ht="12.75">
      <c r="A28" s="201" t="s">
        <v>235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>
        <v>0</v>
      </c>
      <c r="K28" s="13">
        <v>0</v>
      </c>
      <c r="L28" s="118"/>
    </row>
    <row r="29" spans="1:12" ht="12.75">
      <c r="A29" s="201" t="s">
        <v>161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382242</v>
      </c>
      <c r="K29" s="13">
        <v>489172</v>
      </c>
      <c r="L29" s="118"/>
    </row>
    <row r="30" spans="1:12" ht="12.75">
      <c r="A30" s="201" t="s">
        <v>145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>
        <v>0</v>
      </c>
      <c r="K30" s="13">
        <v>0</v>
      </c>
      <c r="L30" s="118"/>
    </row>
    <row r="31" spans="1:12" ht="12.75">
      <c r="A31" s="201" t="s">
        <v>231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>
        <v>0</v>
      </c>
      <c r="K31" s="13">
        <v>0</v>
      </c>
      <c r="L31" s="118"/>
    </row>
    <row r="32" spans="1:12" ht="12.75">
      <c r="A32" s="201" t="s">
        <v>146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>
        <v>0</v>
      </c>
      <c r="K32" s="13">
        <v>0</v>
      </c>
      <c r="L32" s="118"/>
    </row>
    <row r="33" spans="1:12" ht="12.75">
      <c r="A33" s="201" t="s">
        <v>222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2">
        <f>SUM(J34:J37)</f>
        <v>2488558</v>
      </c>
      <c r="K33" s="12">
        <f>SUM(K34:K37)</f>
        <v>2144568</v>
      </c>
      <c r="L33" s="118"/>
    </row>
    <row r="34" spans="1:12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0</v>
      </c>
      <c r="K34" s="13">
        <v>0</v>
      </c>
      <c r="L34" s="118"/>
    </row>
    <row r="35" spans="1:12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2488558</v>
      </c>
      <c r="K35" s="13">
        <v>2144568</v>
      </c>
      <c r="L35" s="118"/>
    </row>
    <row r="36" spans="1:12" ht="12.75">
      <c r="A36" s="201" t="s">
        <v>232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>
        <v>0</v>
      </c>
      <c r="K36" s="13">
        <v>0</v>
      </c>
      <c r="L36" s="118"/>
    </row>
    <row r="37" spans="1:12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>
        <v>0</v>
      </c>
      <c r="K37" s="13">
        <v>0</v>
      </c>
      <c r="L37" s="118"/>
    </row>
    <row r="38" spans="1:12" ht="12.75">
      <c r="A38" s="201" t="s">
        <v>203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>
        <v>0</v>
      </c>
      <c r="K38" s="13">
        <v>0</v>
      </c>
      <c r="L38" s="118"/>
    </row>
    <row r="39" spans="1:12" ht="12.75">
      <c r="A39" s="201" t="s">
        <v>204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>
        <v>0</v>
      </c>
      <c r="K39" s="13">
        <v>0</v>
      </c>
      <c r="L39" s="118"/>
    </row>
    <row r="40" spans="1:12" ht="12.75">
      <c r="A40" s="201" t="s">
        <v>233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>
        <v>0</v>
      </c>
      <c r="K40" s="13">
        <v>0</v>
      </c>
      <c r="L40" s="118"/>
    </row>
    <row r="41" spans="1:12" ht="12.75">
      <c r="A41" s="201" t="s">
        <v>234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>
        <v>0</v>
      </c>
      <c r="K41" s="13">
        <v>0</v>
      </c>
      <c r="L41" s="118"/>
    </row>
    <row r="42" spans="1:12" ht="12.75">
      <c r="A42" s="201" t="s">
        <v>223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2">
        <f>J7+J27+J38+J40</f>
        <v>94579117</v>
      </c>
      <c r="K42" s="12">
        <f>K7+K27+K38+K40</f>
        <v>86960096</v>
      </c>
      <c r="L42" s="118"/>
    </row>
    <row r="43" spans="1:12" ht="12.75">
      <c r="A43" s="201" t="s">
        <v>224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2">
        <f>J10+J33+J39+J41</f>
        <v>92180290</v>
      </c>
      <c r="K43" s="12">
        <f>K10+K33+K39+K41</f>
        <v>85781614</v>
      </c>
      <c r="L43" s="118"/>
    </row>
    <row r="44" spans="1:12" ht="12.75">
      <c r="A44" s="201" t="s">
        <v>244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2">
        <f>J42-J43</f>
        <v>2398827</v>
      </c>
      <c r="K44" s="12">
        <f>K42-K43</f>
        <v>1178482</v>
      </c>
      <c r="L44" s="118"/>
    </row>
    <row r="45" spans="1:12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2398827</v>
      </c>
      <c r="K45" s="12">
        <f>IF(K42&gt;K43,K42-K43,0)</f>
        <v>1178482</v>
      </c>
      <c r="L45" s="118"/>
    </row>
    <row r="46" spans="1:12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  <c r="L46" s="118"/>
    </row>
    <row r="47" spans="1:12" ht="12.75">
      <c r="A47" s="201" t="s">
        <v>225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>
        <v>0</v>
      </c>
      <c r="K47" s="13">
        <v>0</v>
      </c>
      <c r="L47" s="118"/>
    </row>
    <row r="48" spans="1:12" ht="12.75">
      <c r="A48" s="201" t="s">
        <v>245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2">
        <f>J44-J47</f>
        <v>2398827</v>
      </c>
      <c r="K48" s="12">
        <f>K44-K47</f>
        <v>1178482</v>
      </c>
      <c r="L48" s="118"/>
    </row>
    <row r="49" spans="1:12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2398827</v>
      </c>
      <c r="K49" s="12">
        <f>IF(K48&gt;0,K48,0)</f>
        <v>1178482</v>
      </c>
      <c r="L49" s="118"/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0" t="s">
        <v>120</v>
      </c>
      <c r="B51" s="218"/>
      <c r="C51" s="218"/>
      <c r="D51" s="218"/>
      <c r="E51" s="218"/>
      <c r="F51" s="218"/>
      <c r="G51" s="218"/>
      <c r="H51" s="218"/>
      <c r="I51" s="233"/>
      <c r="J51" s="233"/>
      <c r="K51" s="234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21"/>
      <c r="J52" s="221"/>
      <c r="K52" s="222"/>
    </row>
    <row r="53" spans="1:11" ht="12.75">
      <c r="A53" s="235" t="s">
        <v>242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/>
      <c r="K53" s="13"/>
    </row>
    <row r="54" spans="1:11" ht="12.75">
      <c r="A54" s="235" t="s">
        <v>243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/>
      <c r="K54" s="14"/>
    </row>
    <row r="55" spans="1:11" ht="12.75">
      <c r="A55" s="210" t="s">
        <v>197</v>
      </c>
      <c r="B55" s="218"/>
      <c r="C55" s="218"/>
      <c r="D55" s="218"/>
      <c r="E55" s="218"/>
      <c r="F55" s="218"/>
      <c r="G55" s="218"/>
      <c r="H55" s="218"/>
      <c r="I55" s="233"/>
      <c r="J55" s="233"/>
      <c r="K55" s="234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00"/>
      <c r="I56" s="21">
        <v>157</v>
      </c>
      <c r="J56" s="11">
        <v>2398827</v>
      </c>
      <c r="K56" s="11">
        <v>1178482</v>
      </c>
    </row>
    <row r="57" spans="1:11" ht="12.75">
      <c r="A57" s="201" t="s">
        <v>229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1" t="s">
        <v>236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>
        <v>0</v>
      </c>
      <c r="K58" s="13">
        <v>0</v>
      </c>
    </row>
    <row r="59" spans="1:11" ht="12.75">
      <c r="A59" s="201" t="s">
        <v>237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>
        <v>0</v>
      </c>
      <c r="K59" s="13">
        <v>0</v>
      </c>
    </row>
    <row r="60" spans="1:11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0</v>
      </c>
      <c r="K60" s="13">
        <v>0</v>
      </c>
    </row>
    <row r="61" spans="1:11" ht="12.75">
      <c r="A61" s="201" t="s">
        <v>238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>
        <v>0</v>
      </c>
      <c r="K61" s="13">
        <v>0</v>
      </c>
    </row>
    <row r="62" spans="1:11" ht="12.75">
      <c r="A62" s="201" t="s">
        <v>239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>
        <v>0</v>
      </c>
      <c r="K62" s="13">
        <v>0</v>
      </c>
    </row>
    <row r="63" spans="1:11" ht="12.75">
      <c r="A63" s="201" t="s">
        <v>240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>
        <v>0</v>
      </c>
      <c r="K63" s="13">
        <v>0</v>
      </c>
    </row>
    <row r="64" spans="1:11" ht="12.75">
      <c r="A64" s="201" t="s">
        <v>241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>
        <v>0</v>
      </c>
      <c r="K64" s="13">
        <v>0</v>
      </c>
    </row>
    <row r="65" spans="1:11" ht="12.75">
      <c r="A65" s="201" t="s">
        <v>230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>
        <v>0</v>
      </c>
      <c r="K65" s="13">
        <v>0</v>
      </c>
    </row>
    <row r="66" spans="1:11" ht="12.75">
      <c r="A66" s="201" t="s">
        <v>201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1" t="s">
        <v>202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8">
        <f>J56+J66</f>
        <v>2398827</v>
      </c>
      <c r="K67" s="18">
        <f>K56+K66</f>
        <v>1178482</v>
      </c>
    </row>
    <row r="68" spans="1:11" ht="12.75">
      <c r="A68" s="210" t="s">
        <v>196</v>
      </c>
      <c r="B68" s="218"/>
      <c r="C68" s="218"/>
      <c r="D68" s="218"/>
      <c r="E68" s="218"/>
      <c r="F68" s="218"/>
      <c r="G68" s="218"/>
      <c r="H68" s="218"/>
      <c r="I68" s="233"/>
      <c r="J68" s="233"/>
      <c r="K68" s="234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21"/>
      <c r="J69" s="221"/>
      <c r="K69" s="222"/>
    </row>
    <row r="70" spans="1:11" ht="12.75">
      <c r="A70" s="235" t="s">
        <v>242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/>
      <c r="K70" s="13"/>
    </row>
    <row r="71" spans="1:11" ht="12.75">
      <c r="A71" s="238" t="s">
        <v>243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P8" sqref="P8"/>
    </sheetView>
  </sheetViews>
  <sheetFormatPr defaultColWidth="9.140625" defaultRowHeight="12.75"/>
  <cols>
    <col min="8" max="8" width="7.00390625" style="0" customWidth="1"/>
    <col min="9" max="9" width="8.00390625" style="0" customWidth="1"/>
    <col min="10" max="11" width="9.42187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180"/>
    </row>
    <row r="2" spans="1:11" ht="12.75">
      <c r="A2" s="245" t="s">
        <v>342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336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13">
        <v>2398827</v>
      </c>
      <c r="K8" s="13">
        <v>1178482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13">
        <v>2958227</v>
      </c>
      <c r="K9" s="13">
        <v>2981036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13">
        <v>927818</v>
      </c>
      <c r="K10" s="13">
        <v>0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13">
        <v>0</v>
      </c>
      <c r="K11" s="13">
        <v>3983774</v>
      </c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13">
        <v>2131939</v>
      </c>
      <c r="K12" s="13">
        <v>262871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13">
        <v>251359</v>
      </c>
      <c r="K13" s="13">
        <v>122544</v>
      </c>
    </row>
    <row r="14" spans="1:11" ht="12.75">
      <c r="A14" s="201" t="s">
        <v>163</v>
      </c>
      <c r="B14" s="202"/>
      <c r="C14" s="202"/>
      <c r="D14" s="202"/>
      <c r="E14" s="202"/>
      <c r="F14" s="202"/>
      <c r="G14" s="202"/>
      <c r="H14" s="202"/>
      <c r="I14" s="4">
        <v>7</v>
      </c>
      <c r="J14" s="9">
        <f>SUM(J8:J13)</f>
        <v>8668170</v>
      </c>
      <c r="K14" s="12">
        <v>8528707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13">
        <v>0</v>
      </c>
      <c r="K15" s="13">
        <v>2800612</v>
      </c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13">
        <v>2441197</v>
      </c>
      <c r="K16" s="13">
        <v>0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13">
        <v>0</v>
      </c>
      <c r="K17" s="13">
        <v>0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13">
        <v>69267</v>
      </c>
      <c r="K18" s="13">
        <v>121581</v>
      </c>
    </row>
    <row r="19" spans="1:11" ht="12.75">
      <c r="A19" s="201" t="s">
        <v>164</v>
      </c>
      <c r="B19" s="202"/>
      <c r="C19" s="202"/>
      <c r="D19" s="202"/>
      <c r="E19" s="202"/>
      <c r="F19" s="202"/>
      <c r="G19" s="202"/>
      <c r="H19" s="202"/>
      <c r="I19" s="4">
        <v>12</v>
      </c>
      <c r="J19" s="9">
        <f>SUM(J15:J18)</f>
        <v>2510464</v>
      </c>
      <c r="K19" s="12">
        <v>2922193</v>
      </c>
    </row>
    <row r="20" spans="1:11" ht="12.75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IF(J14&gt;J19,J14-J19,0)</f>
        <v>6157706</v>
      </c>
      <c r="K20" s="12">
        <v>5606514</v>
      </c>
    </row>
    <row r="21" spans="1:11" ht="12.75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9">
        <f>IF(J19&gt;J14,J19-J14,0)</f>
        <v>0</v>
      </c>
      <c r="K21" s="12">
        <v>0</v>
      </c>
    </row>
    <row r="22" spans="1:11" ht="12.75">
      <c r="A22" s="252" t="s">
        <v>165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8">
        <v>0</v>
      </c>
      <c r="K23" s="13">
        <v>0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>
        <v>0</v>
      </c>
      <c r="K24" s="13">
        <v>0</v>
      </c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>
        <v>0</v>
      </c>
      <c r="K25" s="13">
        <v>0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>
        <v>0</v>
      </c>
      <c r="K26" s="13">
        <v>0</v>
      </c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>
        <v>0</v>
      </c>
      <c r="K27" s="13">
        <v>0</v>
      </c>
    </row>
    <row r="28" spans="1:11" ht="12.75">
      <c r="A28" s="201" t="s">
        <v>174</v>
      </c>
      <c r="B28" s="202"/>
      <c r="C28" s="202"/>
      <c r="D28" s="202"/>
      <c r="E28" s="202"/>
      <c r="F28" s="202"/>
      <c r="G28" s="202"/>
      <c r="H28" s="202"/>
      <c r="I28" s="4">
        <v>20</v>
      </c>
      <c r="J28" s="9">
        <f>SUM(J23:J27)</f>
        <v>0</v>
      </c>
      <c r="K28" s="12">
        <v>0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13">
        <v>288354</v>
      </c>
      <c r="K29" s="13">
        <v>3360711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>
        <v>0</v>
      </c>
      <c r="K30" s="13">
        <v>0</v>
      </c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>
        <v>0</v>
      </c>
      <c r="K31" s="13">
        <v>0</v>
      </c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9">
        <f>SUM(J29:J31)</f>
        <v>288354</v>
      </c>
      <c r="K32" s="12">
        <v>3360711</v>
      </c>
    </row>
    <row r="33" spans="1:11" ht="12.75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IF(J28&gt;J32,J28-J32,0)</f>
        <v>0</v>
      </c>
      <c r="K33" s="12">
        <v>0</v>
      </c>
    </row>
    <row r="34" spans="1:11" ht="12.75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IF(J32&gt;J28,J32-J28,0)</f>
        <v>288354</v>
      </c>
      <c r="K34" s="12">
        <v>3360711</v>
      </c>
    </row>
    <row r="35" spans="1:11" ht="12.75">
      <c r="A35" s="252" t="s">
        <v>166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>
        <v>0</v>
      </c>
      <c r="K36" s="13">
        <v>0</v>
      </c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13">
        <v>0</v>
      </c>
      <c r="K37" s="13">
        <v>0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>
        <v>49061</v>
      </c>
      <c r="K38" s="13">
        <v>500</v>
      </c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9">
        <f>SUM(J36:J38)</f>
        <v>49061</v>
      </c>
      <c r="K39" s="12">
        <v>500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8">
        <v>5249201</v>
      </c>
      <c r="K40" s="13">
        <v>1272724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>
        <v>0</v>
      </c>
      <c r="K41" s="13">
        <v>0</v>
      </c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>
        <v>0</v>
      </c>
      <c r="K42" s="13">
        <v>0</v>
      </c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>
        <v>0</v>
      </c>
      <c r="K43" s="13">
        <v>0</v>
      </c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13">
        <v>0</v>
      </c>
      <c r="K44" s="13">
        <v>499109</v>
      </c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9">
        <f>SUM(J40:J44)</f>
        <v>5249201</v>
      </c>
      <c r="K45" s="12">
        <v>1771833</v>
      </c>
    </row>
    <row r="46" spans="1:11" ht="12.75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IF(J39&gt;J45,J39-J45,0)</f>
        <v>0</v>
      </c>
      <c r="K46" s="12">
        <v>0</v>
      </c>
    </row>
    <row r="47" spans="1:11" ht="12.75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IF(J45&gt;J39,J45-J39,0)</f>
        <v>5200140</v>
      </c>
      <c r="K47" s="12">
        <v>1771333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IF(J20-J21+J33-J34+J46-J47&gt;0,J20-J21+J33-J34+J46-J47,0)</f>
        <v>669212</v>
      </c>
      <c r="K48" s="12">
        <v>474470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IF(J21-J20+J34-J33+J47-J46&gt;0,J21-J20+J34-J33+J47-J46,0)</f>
        <v>0</v>
      </c>
      <c r="K49" s="12">
        <v>0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8">
        <v>1265893</v>
      </c>
      <c r="K50" s="13">
        <v>1935105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>
        <f>J48</f>
        <v>669212</v>
      </c>
      <c r="K51" s="13">
        <v>474470</v>
      </c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>
        <f>J49</f>
        <v>0</v>
      </c>
      <c r="K52" s="13">
        <v>0</v>
      </c>
    </row>
    <row r="53" spans="1:11" ht="12.75">
      <c r="A53" s="223" t="s">
        <v>184</v>
      </c>
      <c r="B53" s="224"/>
      <c r="C53" s="224"/>
      <c r="D53" s="224"/>
      <c r="E53" s="224"/>
      <c r="F53" s="224"/>
      <c r="G53" s="224"/>
      <c r="H53" s="224"/>
      <c r="I53" s="7">
        <v>44</v>
      </c>
      <c r="J53" s="10">
        <f>J50+J51-J52</f>
        <v>1935105</v>
      </c>
      <c r="K53" s="18">
        <v>2409575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36:K38 J29:K31 J40:K44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7.28125" style="0" customWidth="1"/>
  </cols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52" t="s">
        <v>162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201" t="s">
        <v>206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111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165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201" t="s">
        <v>119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113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114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166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201" t="s">
        <v>154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169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155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182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183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D4">
      <selection activeCell="M13" sqref="M13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7" t="s">
        <v>293</v>
      </c>
      <c r="D2" s="277"/>
      <c r="E2" s="100">
        <v>42370</v>
      </c>
      <c r="F2" s="99" t="s">
        <v>258</v>
      </c>
      <c r="G2" s="278">
        <v>42735</v>
      </c>
      <c r="H2" s="279"/>
      <c r="I2" s="96"/>
      <c r="J2" s="96"/>
      <c r="K2" s="96"/>
      <c r="L2" s="101"/>
    </row>
    <row r="3" spans="1:11" ht="24" thickBot="1">
      <c r="A3" s="280" t="s">
        <v>61</v>
      </c>
      <c r="B3" s="281"/>
      <c r="C3" s="281"/>
      <c r="D3" s="281"/>
      <c r="E3" s="281"/>
      <c r="F3" s="281"/>
      <c r="G3" s="281"/>
      <c r="H3" s="281"/>
      <c r="I3" s="102" t="s">
        <v>316</v>
      </c>
      <c r="J3" s="103" t="s">
        <v>156</v>
      </c>
      <c r="K3" s="103" t="s">
        <v>157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49240200</v>
      </c>
      <c r="K5" s="107">
        <v>49240200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>
        <v>1666693</v>
      </c>
      <c r="K6" s="108">
        <v>0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444572</v>
      </c>
      <c r="K7" s="108">
        <v>-588255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-28286181</v>
      </c>
      <c r="K8" s="108">
        <v>-23187834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2398827</v>
      </c>
      <c r="K9" s="108">
        <v>1178482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>
        <v>19929613</v>
      </c>
      <c r="K10" s="108">
        <v>19929613</v>
      </c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>
        <v>0</v>
      </c>
      <c r="K11" s="108">
        <v>0</v>
      </c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>
        <v>0</v>
      </c>
      <c r="K12" s="108">
        <v>0</v>
      </c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>
        <v>0</v>
      </c>
      <c r="K13" s="108">
        <v>0</v>
      </c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45393724</v>
      </c>
      <c r="K14" s="109">
        <f>SUM(K5:K13)</f>
        <v>46572206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>
        <v>0</v>
      </c>
      <c r="K15" s="108">
        <v>0</v>
      </c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>
        <v>0</v>
      </c>
      <c r="K16" s="108">
        <v>0</v>
      </c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>
        <v>0</v>
      </c>
      <c r="K17" s="108">
        <v>0</v>
      </c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>
        <v>0</v>
      </c>
      <c r="K18" s="108">
        <v>0</v>
      </c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>
        <v>0</v>
      </c>
      <c r="K19" s="108">
        <v>0</v>
      </c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>
        <v>0</v>
      </c>
      <c r="K20" s="108">
        <v>0</v>
      </c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313</v>
      </c>
      <c r="B23" s="274"/>
      <c r="C23" s="274"/>
      <c r="D23" s="274"/>
      <c r="E23" s="274"/>
      <c r="F23" s="274"/>
      <c r="G23" s="274"/>
      <c r="H23" s="274"/>
      <c r="I23" s="111">
        <v>18</v>
      </c>
      <c r="J23" s="107"/>
      <c r="K23" s="107"/>
    </row>
    <row r="24" spans="1:11" ht="23.25" customHeight="1">
      <c r="A24" s="275" t="s">
        <v>314</v>
      </c>
      <c r="B24" s="276"/>
      <c r="C24" s="276"/>
      <c r="D24" s="276"/>
      <c r="E24" s="276"/>
      <c r="F24" s="276"/>
      <c r="G24" s="276"/>
      <c r="H24" s="276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110" zoomScaleSheetLayoutView="110" zoomScalePageLayoutView="0" workbookViewId="0" topLeftCell="A1">
      <selection activeCell="A5" sqref="A5:H15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284"/>
      <c r="B5" s="285"/>
      <c r="C5" s="285"/>
      <c r="D5" s="285"/>
      <c r="E5" s="285"/>
      <c r="F5" s="286"/>
      <c r="G5" s="285"/>
      <c r="H5" s="285"/>
      <c r="I5" s="93"/>
      <c r="J5" s="93"/>
    </row>
    <row r="6" spans="1:10" ht="14.25">
      <c r="A6" s="119"/>
      <c r="B6" s="119"/>
      <c r="C6" s="119"/>
      <c r="D6" s="119"/>
      <c r="E6" s="119"/>
      <c r="F6" s="287"/>
      <c r="G6" s="287"/>
      <c r="H6" s="287"/>
      <c r="I6" s="93"/>
      <c r="J6" s="93"/>
    </row>
    <row r="7" spans="1:10" ht="12.75">
      <c r="A7" s="288"/>
      <c r="B7" s="289"/>
      <c r="C7" s="289"/>
      <c r="D7" s="289"/>
      <c r="E7" s="289"/>
      <c r="F7" s="290"/>
      <c r="G7" s="290"/>
      <c r="H7" s="291"/>
      <c r="I7" s="93"/>
      <c r="J7" s="93"/>
    </row>
    <row r="8" spans="1:10" ht="12.75">
      <c r="A8" s="288"/>
      <c r="B8" s="289"/>
      <c r="C8" s="289"/>
      <c r="D8" s="289"/>
      <c r="E8" s="289"/>
      <c r="F8" s="290"/>
      <c r="G8" s="290"/>
      <c r="H8" s="291"/>
      <c r="I8" s="93"/>
      <c r="J8" s="93"/>
    </row>
    <row r="9" spans="1:10" ht="12.75">
      <c r="A9" s="292"/>
      <c r="B9" s="292"/>
      <c r="C9" s="292"/>
      <c r="D9" s="292"/>
      <c r="E9" s="292"/>
      <c r="F9" s="293"/>
      <c r="G9" s="293"/>
      <c r="H9" s="294"/>
      <c r="I9" s="93"/>
      <c r="J9" s="93"/>
    </row>
    <row r="10" spans="1:10" ht="12.75">
      <c r="A10" s="295"/>
      <c r="B10" s="295"/>
      <c r="C10" s="295"/>
      <c r="D10" s="295"/>
      <c r="E10" s="295"/>
      <c r="F10" s="295"/>
      <c r="G10" s="295"/>
      <c r="H10" s="295"/>
      <c r="I10" s="93"/>
      <c r="J10" s="93"/>
    </row>
    <row r="11" spans="1:10" ht="12.75">
      <c r="A11" s="284"/>
      <c r="B11" s="285"/>
      <c r="C11" s="285"/>
      <c r="D11" s="285"/>
      <c r="E11" s="285"/>
      <c r="F11" s="285"/>
      <c r="G11" s="285"/>
      <c r="H11" s="285"/>
      <c r="I11" s="93"/>
      <c r="J11" s="93"/>
    </row>
    <row r="12" spans="1:10" ht="14.25">
      <c r="A12" s="119"/>
      <c r="B12" s="119"/>
      <c r="C12" s="119"/>
      <c r="D12" s="119"/>
      <c r="E12" s="119"/>
      <c r="F12" s="287"/>
      <c r="G12" s="287"/>
      <c r="H12" s="287"/>
      <c r="I12" s="93"/>
      <c r="J12" s="93"/>
    </row>
    <row r="13" spans="1:10" ht="12.75">
      <c r="A13" s="288"/>
      <c r="B13" s="289"/>
      <c r="C13" s="289"/>
      <c r="D13" s="289"/>
      <c r="E13" s="289"/>
      <c r="F13" s="290"/>
      <c r="G13" s="290"/>
      <c r="H13" s="291"/>
      <c r="I13" s="93"/>
      <c r="J13" s="93"/>
    </row>
    <row r="14" spans="1:10" ht="12.75">
      <c r="A14" s="288"/>
      <c r="B14" s="289"/>
      <c r="C14" s="289"/>
      <c r="D14" s="289"/>
      <c r="E14" s="289"/>
      <c r="F14" s="290"/>
      <c r="G14" s="290"/>
      <c r="H14" s="291"/>
      <c r="I14" s="93"/>
      <c r="J14" s="93"/>
    </row>
    <row r="15" spans="1:10" ht="12.75">
      <c r="A15" s="292"/>
      <c r="B15" s="292"/>
      <c r="C15" s="292"/>
      <c r="D15" s="292"/>
      <c r="E15" s="292"/>
      <c r="F15" s="293"/>
      <c r="G15" s="293"/>
      <c r="H15" s="294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5">
      <c r="A18" s="93"/>
      <c r="B18" s="93"/>
      <c r="C18" s="93"/>
      <c r="D18" s="93"/>
      <c r="E18" s="93"/>
      <c r="F18" s="93"/>
      <c r="G18" s="93"/>
      <c r="H18" s="93"/>
      <c r="I18" s="94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Cateks19</cp:lastModifiedBy>
  <cp:lastPrinted>2016-04-25T10:45:37Z</cp:lastPrinted>
  <dcterms:created xsi:type="dcterms:W3CDTF">2008-10-17T11:51:54Z</dcterms:created>
  <dcterms:modified xsi:type="dcterms:W3CDTF">2017-03-30T06:58:30Z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