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<sst xmlns="http://schemas.openxmlformats.org/spreadsheetml/2006/main" count="395" uniqueCount="343">
  <si>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</si>
  <si>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</si>
  <si>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</si>
  <si>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</si>
  <si>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</si>
  <si>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</si>
  <si>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</si>
  <si>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</si>
  <si>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</si>
  <si>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</si>
  <si>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</si>
  <si>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</si>
  <si>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</si>
  <si>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</si>
  <si>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</si>
  <si>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</si>
  <si>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</si>
  <si>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</si>
  <si>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</si>
  <si>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</si>
  <si>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</si>
  <si>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</si>
  <si>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</si>
  <si>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</si>
  <si>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</si>
  <si>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</si>
  <si>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</si>
  <si>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</si>
  <si>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</si>
  <si>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</si>
  <si>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</si>
  <si>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</si>
  <si>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</si>
  <si>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</si>
  <si>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</si>
  <si>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</si>
  <si>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</si>
  <si>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</si>
  <si>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</si>
  <si>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</si>
  <si>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</si>
  <si>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</si>
  <si>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</si>
  <si>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</si>
  <si>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</si>
  <si>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</si>
  <si>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</si>
  <si>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</si>
  <si>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</si>
  <si>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</si>
  <si>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</si>
  <si>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</si>
  <si>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</si>
  <si>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</si>
  <si>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</si>
  <si>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</si>
  <si>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</si>
  <si>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</si>
  <si>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</si>
  <si>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</si>
  <si>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</si>
  <si>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</si>
  <si>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</si>
  <si>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</si>
  <si>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</si>
  <si>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</si>
  <si>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</si>
  <si>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</si>
  <si>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</si>
  <si>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</si>
  <si>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</si>
  <si>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</si>
  <si>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</si>
  <si>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</si>
  <si>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</si>
  <si>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</si>
  <si>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</si>
  <si>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</si>
  <si>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</si>
  <si>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</si>
  <si>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</si>
  <si>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</si>
  <si>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</si>
  <si>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</si>
  <si>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</si>
  <si>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</si>
  <si>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</si>
  <si>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</si>
  <si>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</si>
  <si>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</si>
  <si>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</si>
  <si>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</si>
  <si>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</si>
  <si>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</si>
  <si>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</si>
  <si>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</si>
  <si>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</si>
  <si>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</si>
  <si>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</si>
  <si>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</si>
  <si>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</si>
  <si>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</si>
  <si>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</si>
  <si>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</si>
  <si>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</si>
  <si>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</si>
  <si>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</si>
  <si>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</si>
  <si>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</si>
  <si>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</si>
  <si>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</si>
  <si>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</si>
  <si>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</si>
  <si>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</si>
  <si>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</si>
  <si>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</si>
  <si>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</si>
  <si>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</si>
  <si>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</si>
  <si>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</si>
  <si>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</si>
  <si>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</si>
  <si>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</si>
  <si>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</si>
  <si>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</si>
  <si>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</si>
  <si>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</si>
  <si>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</si>
  <si>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</si>
  <si>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</si>
  <si>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</si>
  <si>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</si>
  <si>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</si>
  <si>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</si>
  <si>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</si>
  <si>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</si>
  <si>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</si>
  <si>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</si>
  <si>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</si>
  <si>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</si>
  <si>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</si>
  <si>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</si>
  <si>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</si>
  <si>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</si>
  <si>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</si>
  <si>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</si>
  <si>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</si>
  <si>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</si>
  <si>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</si>
  <si>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</si>
  <si>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</si>
  <si>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</si>
  <si>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</si>
  <si>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</si>
  <si>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</si>
  <si>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</si>
  <si>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</si>
  <si>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</si>
  <si>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</si>
  <si>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</si>
  <si>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</si>
  <si>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</si>
  <si>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</si>
  <si>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</si>
  <si>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</si>
  <si>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</si>
  <si>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</si>
  <si>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</si>
  <si>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</si>
  <si>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</si>
  <si>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</si>
  <si>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</si>
  <si>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</si>
  <si>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</si>
  <si>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</si>
  <si>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</si>
  <si>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</si>
  <si>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</si>
  <si>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</si>
  <si>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</si>
  <si>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</si>
  <si>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</si>
  <si>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</si>
  <si>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</si>
  <si>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</si>
  <si>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</si>
  <si>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</si>
  <si>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</si>
  <si>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</si>
  <si>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</si>
  <si>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</si>
  <si>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</si>
  <si>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</si>
  <si>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</si>
  <si>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</si>
  <si>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</si>
  <si>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</si>
  <si>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</si>
  <si>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</si>
  <si>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</si>
  <si>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</si>
  <si>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</si>
  <si>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</si>
  <si>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</si>
  <si>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</si>
  <si>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</si>
  <si>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</si>
  <si>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</si>
  <si>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</si>
  <si>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</si>
  <si>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</si>
  <si>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</si>
  <si>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</si>
  <si>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</si>
  <si>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</si>
  <si>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</si>
  <si>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</si>
  <si>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</si>
  <si>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</si>
  <si>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</si>
  <si>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</si>
  <si>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</si>
  <si>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</si>
  <si>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</si>
  <si>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</si>
  <si>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</si>
  <si>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</si>
  <si>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</si>
  <si>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</si>
  <si>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</si>
  <si>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</si>
  <si>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</si>
  <si>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</si>
  <si>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</si>
  <si>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</si>
  <si>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</si>
  <si>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</si>
  <si>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</si>
  <si>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</si>
  <si>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</si>
  <si>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</si>
  <si>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</si>
  <si>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</si>
  <si>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</si>
  <si>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</si>
  <si>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</si>
  <si>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</si>
  <si>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</si>
  <si>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</si>
  <si>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</si>
  <si>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</si>
  <si>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</si>
  <si>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</si>
  <si>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</si>
  <si>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</si>
  <si>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</si>
  <si>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</si>
  <si>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</si>
  <si>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</si>
  <si>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</si>
  <si>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</si>
  <si>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</si>
  <si>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</si>
  <si>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</si>
  <si>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</si>
  <si>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</si>
  <si>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</si>
  <si>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</si>
  <si>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</si>
  <si>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</si>
  <si>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</si>
  <si>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</si>
  <si>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</si>
  <si>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</si>
  <si>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</si>
  <si>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</si>
  <si>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</si>
  <si>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</si>
  <si>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</si>
  <si>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</si>
  <si>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</si>
  <si>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</si>
  <si>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</si>
  <si>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</si>
  <si>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</si>
  <si>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</si>
  <si>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</si>
  <si>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</si>
  <si>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</si>
  <si>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</si>
  <si>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</si>
  <si>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</si>
  <si>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</si>
  <si>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</si>
  <si>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</si>
  <si>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</si>
  <si>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</si>
  <si>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</si>
  <si>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</si>
  <si>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</si>
  <si>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</si>
  <si>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</si>
  <si>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</si>
  <si>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</si>
  <si>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</si>
  <si>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</si>
  <si>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</si>
  <si>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</si>
  <si>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</si>
  <si>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</si>
  <si>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</si>
  <si>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</si>
  <si>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</si>
  <si>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</si>
  <si>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</si>
  <si>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</si>
  <si>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</si>
  <si>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</si>
  <si>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</si>
  <si>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</si>
  <si>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</si>
  <si>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</si>
  <si>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</si>
  <si>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</si>
  <si>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</si>
  <si>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</si>
  <si>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</si>
  <si>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</si>
  <si>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</si>
  <si>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</si>
  <si>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</si>
  <si>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MEĐIMURSKA</t>
  </si>
  <si>
    <t>1392</t>
  </si>
  <si>
    <t>NE</t>
  </si>
  <si>
    <t>040379401</t>
  </si>
  <si>
    <t>040328445</t>
  </si>
  <si>
    <t>Obveznik: ČATEKS d.d. ČAKOVEC</t>
  </si>
  <si>
    <t>SABOLIĆ DAVOR</t>
  </si>
  <si>
    <t xml:space="preserve">BILANDŽIJA MATIJA </t>
  </si>
  <si>
    <t>31.12.2017.</t>
  </si>
  <si>
    <t>1.1.2017.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</si>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</sst>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0" borderId="8" applyNumberFormat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20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2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19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top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top"/>
      <protection locked="0"/>
    </xf>
    <xf numFmtId="3" fontId="23" fillId="0" borderId="0" xfId="0" applyNumberFormat="1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2" fillId="0" borderId="0" xfId="59" applyBorder="1" applyAlignment="1">
      <alignment/>
      <protection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16" fillId="32" borderId="27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16" fillId="32" borderId="25" xfId="35" applyFont="1" applyFill="1" applyBorder="1" applyAlignment="1" applyProtection="1">
      <alignment/>
      <protection hidden="1" locked="0"/>
    </xf>
    <xf numFmtId="0" fontId="16" fillId="32" borderId="28" xfId="35" applyFont="1" applyFill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2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9" applyFont="1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Normalno 2" xfId="53"/>
    <cellStyle name="Percent" xfId="54"/>
    <cellStyle name="Povezana ćelija" xfId="55"/>
    <cellStyle name="Followed Hyperlink" xfId="56"/>
    <cellStyle name="Provjera ćelije" xfId="57"/>
    <cellStyle name="Stil 1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8" t="s">
        <v>256</v>
      </c>
      <c r="B1" s="178"/>
      <c r="C1" s="17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7" t="s">
        <v>257</v>
      </c>
      <c r="B2" s="137"/>
      <c r="C2" s="137"/>
      <c r="D2" s="138"/>
      <c r="E2" s="24" t="s">
        <v>340</v>
      </c>
      <c r="F2" s="25"/>
      <c r="G2" s="26" t="s">
        <v>258</v>
      </c>
      <c r="H2" s="24" t="s">
        <v>339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9" t="s">
        <v>259</v>
      </c>
      <c r="B4" s="139"/>
      <c r="C4" s="139"/>
      <c r="D4" s="139"/>
      <c r="E4" s="139"/>
      <c r="F4" s="139"/>
      <c r="G4" s="139"/>
      <c r="H4" s="139"/>
      <c r="I4" s="13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0" t="s">
        <v>260</v>
      </c>
      <c r="B6" s="141"/>
      <c r="C6" s="135" t="s">
        <v>323</v>
      </c>
      <c r="D6" s="136"/>
      <c r="E6" s="142"/>
      <c r="F6" s="142"/>
      <c r="G6" s="142"/>
      <c r="H6" s="142"/>
      <c r="I6" s="39"/>
      <c r="J6" s="22"/>
      <c r="K6" s="22"/>
      <c r="L6" s="22"/>
    </row>
    <row r="7" spans="1:12" ht="12.75">
      <c r="A7" s="40"/>
      <c r="B7" s="40"/>
      <c r="C7" s="31"/>
      <c r="D7" s="31"/>
      <c r="E7" s="142"/>
      <c r="F7" s="142"/>
      <c r="G7" s="142"/>
      <c r="H7" s="142"/>
      <c r="I7" s="39"/>
      <c r="J7" s="22"/>
      <c r="K7" s="22"/>
      <c r="L7" s="22"/>
    </row>
    <row r="8" spans="1:12" ht="12.75">
      <c r="A8" s="143" t="s">
        <v>261</v>
      </c>
      <c r="B8" s="144"/>
      <c r="C8" s="135" t="s">
        <v>324</v>
      </c>
      <c r="D8" s="136"/>
      <c r="E8" s="142"/>
      <c r="F8" s="142"/>
      <c r="G8" s="142"/>
      <c r="H8" s="14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2" t="s">
        <v>262</v>
      </c>
      <c r="B10" s="133"/>
      <c r="C10" s="135" t="s">
        <v>325</v>
      </c>
      <c r="D10" s="13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4"/>
      <c r="B11" s="13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0" t="s">
        <v>263</v>
      </c>
      <c r="B12" s="141"/>
      <c r="C12" s="145" t="s">
        <v>326</v>
      </c>
      <c r="D12" s="150"/>
      <c r="E12" s="150"/>
      <c r="F12" s="150"/>
      <c r="G12" s="150"/>
      <c r="H12" s="150"/>
      <c r="I12" s="15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0" t="s">
        <v>264</v>
      </c>
      <c r="B14" s="141"/>
      <c r="C14" s="152">
        <v>40000</v>
      </c>
      <c r="D14" s="153"/>
      <c r="E14" s="31"/>
      <c r="F14" s="145" t="s">
        <v>327</v>
      </c>
      <c r="G14" s="150"/>
      <c r="H14" s="150"/>
      <c r="I14" s="15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0" t="s">
        <v>265</v>
      </c>
      <c r="B16" s="141"/>
      <c r="C16" s="145" t="s">
        <v>328</v>
      </c>
      <c r="D16" s="150"/>
      <c r="E16" s="150"/>
      <c r="F16" s="150"/>
      <c r="G16" s="150"/>
      <c r="H16" s="150"/>
      <c r="I16" s="15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0" t="s">
        <v>266</v>
      </c>
      <c r="B18" s="141"/>
      <c r="C18" s="154" t="s">
        <v>329</v>
      </c>
      <c r="D18" s="155"/>
      <c r="E18" s="155"/>
      <c r="F18" s="155"/>
      <c r="G18" s="155"/>
      <c r="H18" s="155"/>
      <c r="I18" s="15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0" t="s">
        <v>267</v>
      </c>
      <c r="B20" s="141"/>
      <c r="C20" s="154" t="s">
        <v>330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0" t="s">
        <v>268</v>
      </c>
      <c r="B22" s="141"/>
      <c r="C22" s="44">
        <v>60</v>
      </c>
      <c r="D22" s="145" t="s">
        <v>327</v>
      </c>
      <c r="E22" s="146"/>
      <c r="F22" s="147"/>
      <c r="G22" s="148"/>
      <c r="H22" s="14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0" t="s">
        <v>269</v>
      </c>
      <c r="B24" s="141"/>
      <c r="C24" s="44">
        <v>20</v>
      </c>
      <c r="D24" s="145" t="s">
        <v>331</v>
      </c>
      <c r="E24" s="146"/>
      <c r="F24" s="146"/>
      <c r="G24" s="147"/>
      <c r="H24" s="38" t="s">
        <v>270</v>
      </c>
      <c r="I24" s="48">
        <v>327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0" t="s">
        <v>272</v>
      </c>
      <c r="B26" s="141"/>
      <c r="C26" s="49" t="s">
        <v>333</v>
      </c>
      <c r="D26" s="50"/>
      <c r="E26" s="22"/>
      <c r="F26" s="51"/>
      <c r="G26" s="140" t="s">
        <v>273</v>
      </c>
      <c r="H26" s="141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62" t="s">
        <v>274</v>
      </c>
      <c r="B28" s="163"/>
      <c r="C28" s="164"/>
      <c r="D28" s="164"/>
      <c r="E28" s="165" t="s">
        <v>275</v>
      </c>
      <c r="F28" s="166"/>
      <c r="G28" s="166"/>
      <c r="H28" s="167" t="s">
        <v>276</v>
      </c>
      <c r="I28" s="16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9"/>
      <c r="B30" s="160"/>
      <c r="C30" s="160"/>
      <c r="D30" s="161"/>
      <c r="E30" s="159"/>
      <c r="F30" s="160"/>
      <c r="G30" s="160"/>
      <c r="H30" s="135"/>
      <c r="I30" s="136"/>
      <c r="J30" s="22"/>
      <c r="K30" s="22"/>
      <c r="L30" s="22"/>
    </row>
    <row r="31" spans="1:12" ht="12.75">
      <c r="A31" s="45"/>
      <c r="B31" s="45"/>
      <c r="C31" s="43"/>
      <c r="D31" s="168"/>
      <c r="E31" s="168"/>
      <c r="F31" s="168"/>
      <c r="G31" s="169"/>
      <c r="H31" s="31"/>
      <c r="I31" s="57"/>
      <c r="J31" s="22"/>
      <c r="K31" s="22"/>
      <c r="L31" s="22"/>
    </row>
    <row r="32" spans="1:12" ht="12.75">
      <c r="A32" s="159"/>
      <c r="B32" s="160"/>
      <c r="C32" s="160"/>
      <c r="D32" s="161"/>
      <c r="E32" s="159"/>
      <c r="F32" s="160"/>
      <c r="G32" s="160"/>
      <c r="H32" s="135"/>
      <c r="I32" s="13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9"/>
      <c r="B34" s="160"/>
      <c r="C34" s="160"/>
      <c r="D34" s="161"/>
      <c r="E34" s="159"/>
      <c r="F34" s="160"/>
      <c r="G34" s="160"/>
      <c r="H34" s="135"/>
      <c r="I34" s="13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9"/>
      <c r="B36" s="160"/>
      <c r="C36" s="160"/>
      <c r="D36" s="161"/>
      <c r="E36" s="159"/>
      <c r="F36" s="160"/>
      <c r="G36" s="160"/>
      <c r="H36" s="135"/>
      <c r="I36" s="136"/>
      <c r="J36" s="22"/>
      <c r="K36" s="22"/>
      <c r="L36" s="22"/>
    </row>
    <row r="37" spans="1:12" ht="12.75">
      <c r="A37" s="59"/>
      <c r="B37" s="59"/>
      <c r="C37" s="171"/>
      <c r="D37" s="172"/>
      <c r="E37" s="31"/>
      <c r="F37" s="171"/>
      <c r="G37" s="172"/>
      <c r="H37" s="31"/>
      <c r="I37" s="31"/>
      <c r="J37" s="22"/>
      <c r="K37" s="22"/>
      <c r="L37" s="22"/>
    </row>
    <row r="38" spans="1:12" ht="12.75">
      <c r="A38" s="159"/>
      <c r="B38" s="160"/>
      <c r="C38" s="160"/>
      <c r="D38" s="161"/>
      <c r="E38" s="159"/>
      <c r="F38" s="160"/>
      <c r="G38" s="160"/>
      <c r="H38" s="135"/>
      <c r="I38" s="13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9"/>
      <c r="B40" s="160"/>
      <c r="C40" s="160"/>
      <c r="D40" s="161"/>
      <c r="E40" s="159"/>
      <c r="F40" s="160"/>
      <c r="G40" s="160"/>
      <c r="H40" s="135"/>
      <c r="I40" s="13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73" t="s">
        <v>277</v>
      </c>
      <c r="B44" s="174"/>
      <c r="C44" s="135"/>
      <c r="D44" s="136"/>
      <c r="E44" s="32"/>
      <c r="F44" s="145"/>
      <c r="G44" s="160"/>
      <c r="H44" s="160"/>
      <c r="I44" s="161"/>
      <c r="J44" s="22"/>
      <c r="K44" s="22"/>
      <c r="L44" s="22"/>
    </row>
    <row r="45" spans="1:12" ht="12.75">
      <c r="A45" s="59"/>
      <c r="B45" s="59"/>
      <c r="C45" s="171"/>
      <c r="D45" s="172"/>
      <c r="E45" s="31"/>
      <c r="F45" s="171"/>
      <c r="G45" s="179"/>
      <c r="H45" s="67"/>
      <c r="I45" s="67"/>
      <c r="J45" s="22"/>
      <c r="K45" s="22"/>
      <c r="L45" s="22"/>
    </row>
    <row r="46" spans="1:12" ht="12.75">
      <c r="A46" s="173" t="s">
        <v>278</v>
      </c>
      <c r="B46" s="174"/>
      <c r="C46" s="145" t="s">
        <v>338</v>
      </c>
      <c r="D46" s="170"/>
      <c r="E46" s="170"/>
      <c r="F46" s="170"/>
      <c r="G46" s="170"/>
      <c r="H46" s="170"/>
      <c r="I46" s="170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73" t="s">
        <v>280</v>
      </c>
      <c r="B48" s="174"/>
      <c r="C48" s="175" t="s">
        <v>334</v>
      </c>
      <c r="D48" s="176"/>
      <c r="E48" s="177"/>
      <c r="F48" s="32"/>
      <c r="G48" s="38" t="s">
        <v>281</v>
      </c>
      <c r="H48" s="175" t="s">
        <v>335</v>
      </c>
      <c r="I48" s="17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73" t="s">
        <v>266</v>
      </c>
      <c r="B50" s="174"/>
      <c r="C50" s="182" t="s">
        <v>329</v>
      </c>
      <c r="D50" s="176"/>
      <c r="E50" s="176"/>
      <c r="F50" s="176"/>
      <c r="G50" s="176"/>
      <c r="H50" s="176"/>
      <c r="I50" s="17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0" t="s">
        <v>282</v>
      </c>
      <c r="B52" s="141"/>
      <c r="C52" s="175" t="s">
        <v>337</v>
      </c>
      <c r="D52" s="176"/>
      <c r="E52" s="176"/>
      <c r="F52" s="176"/>
      <c r="G52" s="176"/>
      <c r="H52" s="176"/>
      <c r="I52" s="151"/>
      <c r="J52" s="22"/>
      <c r="K52" s="22"/>
      <c r="L52" s="22"/>
    </row>
    <row r="53" spans="1:12" ht="12.75">
      <c r="A53" s="69"/>
      <c r="B53" s="69"/>
      <c r="C53" s="185" t="s">
        <v>283</v>
      </c>
      <c r="D53" s="185"/>
      <c r="E53" s="185"/>
      <c r="F53" s="185"/>
      <c r="G53" s="185"/>
      <c r="H53" s="18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83" t="s">
        <v>284</v>
      </c>
      <c r="C55" s="184"/>
      <c r="D55" s="184"/>
      <c r="E55" s="184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89" t="s">
        <v>317</v>
      </c>
      <c r="I56" s="189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89"/>
      <c r="I57" s="189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89"/>
      <c r="I58" s="189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89"/>
      <c r="I59" s="189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89"/>
      <c r="I60" s="18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86" t="s">
        <v>287</v>
      </c>
      <c r="H63" s="187"/>
      <c r="I63" s="18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80"/>
      <c r="H64" s="181"/>
      <c r="I64" s="37"/>
      <c r="J64" s="22"/>
      <c r="K64" s="22"/>
      <c r="L64" s="22"/>
    </row>
  </sheetData>
  <sheetProtection/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financije@cateks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97">
      <selection activeCell="K109" sqref="K109"/>
    </sheetView>
  </sheetViews>
  <sheetFormatPr defaultColWidth="9.140625" defaultRowHeight="12.75"/>
  <cols>
    <col min="10" max="10" width="9.8515625" style="0" customWidth="1"/>
    <col min="11" max="11" width="9.8515625" style="0" bestFit="1" customWidth="1"/>
  </cols>
  <sheetData>
    <row r="1" spans="1:11" ht="12.75">
      <c r="A1" s="221" t="s">
        <v>159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2.75">
      <c r="A2" s="225" t="s">
        <v>341</v>
      </c>
      <c r="B2" s="226"/>
      <c r="C2" s="226"/>
      <c r="D2" s="226"/>
      <c r="E2" s="226"/>
      <c r="F2" s="226"/>
      <c r="G2" s="226"/>
      <c r="H2" s="226"/>
      <c r="I2" s="226"/>
      <c r="J2" s="226"/>
      <c r="K2" s="224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28" t="s">
        <v>336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4.5" thickBot="1">
      <c r="A5" s="231" t="s">
        <v>61</v>
      </c>
      <c r="B5" s="232"/>
      <c r="C5" s="232"/>
      <c r="D5" s="232"/>
      <c r="E5" s="232"/>
      <c r="F5" s="232"/>
      <c r="G5" s="232"/>
      <c r="H5" s="233"/>
      <c r="I5" s="77" t="s">
        <v>288</v>
      </c>
      <c r="J5" s="78" t="s">
        <v>115</v>
      </c>
      <c r="K5" s="79" t="s">
        <v>116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81">
        <v>2</v>
      </c>
      <c r="J6" s="80">
        <v>3</v>
      </c>
      <c r="K6" s="80">
        <v>4</v>
      </c>
    </row>
    <row r="7" spans="1:11" ht="12.75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20"/>
      <c r="I8" s="6">
        <v>1</v>
      </c>
      <c r="J8" s="11"/>
      <c r="K8" s="11"/>
    </row>
    <row r="9" spans="1:12" ht="12.75">
      <c r="A9" s="209" t="s">
        <v>13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54506373</v>
      </c>
      <c r="K9" s="12">
        <f>K10+K17+K27+K36+K40</f>
        <v>54706405</v>
      </c>
      <c r="L9" s="118"/>
    </row>
    <row r="10" spans="1:12" ht="12.75">
      <c r="A10" s="203" t="s">
        <v>213</v>
      </c>
      <c r="B10" s="204"/>
      <c r="C10" s="204"/>
      <c r="D10" s="204"/>
      <c r="E10" s="204"/>
      <c r="F10" s="204"/>
      <c r="G10" s="204"/>
      <c r="H10" s="205"/>
      <c r="I10" s="4">
        <v>3</v>
      </c>
      <c r="J10" s="12">
        <f>SUM(J11:J16)</f>
        <v>296007</v>
      </c>
      <c r="K10" s="12">
        <f>SUM(K11:K16)</f>
        <v>265031</v>
      </c>
      <c r="L10" s="118"/>
    </row>
    <row r="11" spans="1:12" ht="12.75">
      <c r="A11" s="203" t="s">
        <v>117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>
        <v>0</v>
      </c>
      <c r="K11" s="13">
        <v>0</v>
      </c>
      <c r="L11" s="118"/>
    </row>
    <row r="12" spans="1:12" ht="12.75">
      <c r="A12" s="203" t="s">
        <v>14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296007</v>
      </c>
      <c r="K12" s="13">
        <v>265031</v>
      </c>
      <c r="L12" s="118"/>
    </row>
    <row r="13" spans="1:12" ht="12.75">
      <c r="A13" s="203" t="s">
        <v>118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>
        <v>0</v>
      </c>
      <c r="K13" s="13">
        <v>0</v>
      </c>
      <c r="L13" s="118"/>
    </row>
    <row r="14" spans="1:12" ht="12.75">
      <c r="A14" s="203" t="s">
        <v>216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>
        <v>0</v>
      </c>
      <c r="K14" s="13">
        <v>0</v>
      </c>
      <c r="L14" s="118"/>
    </row>
    <row r="15" spans="1:12" ht="12.75">
      <c r="A15" s="203" t="s">
        <v>217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>
        <v>0</v>
      </c>
      <c r="K15" s="13">
        <v>0</v>
      </c>
      <c r="L15" s="118"/>
    </row>
    <row r="16" spans="1:12" ht="12.75">
      <c r="A16" s="203" t="s">
        <v>218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>
        <v>0</v>
      </c>
      <c r="K16" s="13">
        <v>0</v>
      </c>
      <c r="L16" s="118"/>
    </row>
    <row r="17" spans="1:12" ht="12.75">
      <c r="A17" s="203" t="s">
        <v>214</v>
      </c>
      <c r="B17" s="204"/>
      <c r="C17" s="204"/>
      <c r="D17" s="204"/>
      <c r="E17" s="204"/>
      <c r="F17" s="204"/>
      <c r="G17" s="204"/>
      <c r="H17" s="205"/>
      <c r="I17" s="4">
        <v>10</v>
      </c>
      <c r="J17" s="12">
        <f>SUM(J18:J26)</f>
        <v>53306079</v>
      </c>
      <c r="K17" s="12">
        <f>SUM(K18:K26)</f>
        <v>53918528</v>
      </c>
      <c r="L17" s="118"/>
    </row>
    <row r="18" spans="1:12" ht="12.75">
      <c r="A18" s="203" t="s">
        <v>219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22610793</v>
      </c>
      <c r="K18" s="13">
        <v>22610793</v>
      </c>
      <c r="L18" s="118"/>
    </row>
    <row r="19" spans="1:12" ht="12.75">
      <c r="A19" s="203" t="s">
        <v>255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14654202</v>
      </c>
      <c r="K19" s="13">
        <v>14756497</v>
      </c>
      <c r="L19" s="118"/>
    </row>
    <row r="20" spans="1:12" ht="12.75">
      <c r="A20" s="203" t="s">
        <v>220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13161990</v>
      </c>
      <c r="K20" s="13">
        <v>13133616</v>
      </c>
      <c r="L20" s="118"/>
    </row>
    <row r="21" spans="1:12" ht="12.75">
      <c r="A21" s="203" t="s">
        <v>27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>
        <v>475605</v>
      </c>
      <c r="K21" s="13">
        <v>562278</v>
      </c>
      <c r="L21" s="118"/>
    </row>
    <row r="22" spans="1:12" ht="12.75">
      <c r="A22" s="203" t="s">
        <v>28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>
        <v>0</v>
      </c>
      <c r="K22" s="13">
        <v>0</v>
      </c>
      <c r="L22" s="118"/>
    </row>
    <row r="23" spans="1:12" ht="12.75">
      <c r="A23" s="203" t="s">
        <v>74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>
        <v>0</v>
      </c>
      <c r="K23" s="13">
        <v>0</v>
      </c>
      <c r="L23" s="118"/>
    </row>
    <row r="24" spans="1:12" ht="12.75">
      <c r="A24" s="203" t="s">
        <v>75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2403489</v>
      </c>
      <c r="K24" s="13">
        <v>2850144</v>
      </c>
      <c r="L24" s="118"/>
    </row>
    <row r="25" spans="1:12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>
        <v>0</v>
      </c>
      <c r="K25" s="13">
        <v>5200</v>
      </c>
      <c r="L25" s="118"/>
    </row>
    <row r="26" spans="1:12" ht="12.75">
      <c r="A26" s="203" t="s">
        <v>77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>
        <v>0</v>
      </c>
      <c r="K26" s="13">
        <v>0</v>
      </c>
      <c r="L26" s="118"/>
    </row>
    <row r="27" spans="1:12" ht="12.75">
      <c r="A27" s="203" t="s">
        <v>198</v>
      </c>
      <c r="B27" s="204"/>
      <c r="C27" s="204"/>
      <c r="D27" s="204"/>
      <c r="E27" s="204"/>
      <c r="F27" s="204"/>
      <c r="G27" s="204"/>
      <c r="H27" s="205"/>
      <c r="I27" s="4">
        <v>20</v>
      </c>
      <c r="J27" s="12">
        <f>SUM(J28:J35)</f>
        <v>563283</v>
      </c>
      <c r="K27" s="12">
        <f>SUM(K28:K35)</f>
        <v>283739</v>
      </c>
      <c r="L27" s="118"/>
    </row>
    <row r="28" spans="1:12" ht="12.75">
      <c r="A28" s="203" t="s">
        <v>78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v>20000</v>
      </c>
      <c r="K28" s="13">
        <v>20000</v>
      </c>
      <c r="L28" s="118"/>
    </row>
    <row r="29" spans="1:12" ht="12.75">
      <c r="A29" s="203" t="s">
        <v>79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>
        <v>0</v>
      </c>
      <c r="K29" s="13">
        <v>0</v>
      </c>
      <c r="L29" s="118"/>
    </row>
    <row r="30" spans="1:12" ht="12.75">
      <c r="A30" s="203" t="s">
        <v>80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>
        <v>0</v>
      </c>
      <c r="K30" s="13">
        <v>0</v>
      </c>
      <c r="L30" s="118"/>
    </row>
    <row r="31" spans="1:12" ht="12.75">
      <c r="A31" s="203" t="s">
        <v>85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0</v>
      </c>
      <c r="K31" s="13">
        <v>0</v>
      </c>
      <c r="L31" s="118"/>
    </row>
    <row r="32" spans="1:12" ht="12.75">
      <c r="A32" s="203" t="s">
        <v>86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0</v>
      </c>
      <c r="K32" s="13">
        <v>0</v>
      </c>
      <c r="L32" s="118"/>
    </row>
    <row r="33" spans="1:12" ht="12.75">
      <c r="A33" s="203" t="s">
        <v>87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543283</v>
      </c>
      <c r="K33" s="13">
        <v>263739</v>
      </c>
      <c r="L33" s="118"/>
    </row>
    <row r="34" spans="1:12" ht="12.75">
      <c r="A34" s="203" t="s">
        <v>81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>
        <v>0</v>
      </c>
      <c r="K34" s="13">
        <v>0</v>
      </c>
      <c r="L34" s="118"/>
    </row>
    <row r="35" spans="1:12" ht="12.75">
      <c r="A35" s="203" t="s">
        <v>190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>
        <v>0</v>
      </c>
      <c r="K35" s="13">
        <v>0</v>
      </c>
      <c r="L35" s="118"/>
    </row>
    <row r="36" spans="1:12" ht="12.75">
      <c r="A36" s="203" t="s">
        <v>191</v>
      </c>
      <c r="B36" s="204"/>
      <c r="C36" s="204"/>
      <c r="D36" s="204"/>
      <c r="E36" s="204"/>
      <c r="F36" s="204"/>
      <c r="G36" s="204"/>
      <c r="H36" s="205"/>
      <c r="I36" s="4">
        <v>29</v>
      </c>
      <c r="J36" s="12">
        <f>SUM(J37:J39)</f>
        <v>341004</v>
      </c>
      <c r="K36" s="12">
        <f>SUM(K37:K39)</f>
        <v>239107</v>
      </c>
      <c r="L36" s="118"/>
    </row>
    <row r="37" spans="1:12" ht="12.75">
      <c r="A37" s="203" t="s">
        <v>82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>
        <v>0</v>
      </c>
      <c r="K37" s="13">
        <v>0</v>
      </c>
      <c r="L37" s="118"/>
    </row>
    <row r="38" spans="1:12" ht="12.75">
      <c r="A38" s="203" t="s">
        <v>83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>
        <v>341004</v>
      </c>
      <c r="K38" s="13">
        <v>239107</v>
      </c>
      <c r="L38" s="118"/>
    </row>
    <row r="39" spans="1:12" ht="12.75">
      <c r="A39" s="203" t="s">
        <v>84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>
        <v>0</v>
      </c>
      <c r="K39" s="13">
        <v>0</v>
      </c>
      <c r="L39" s="118"/>
    </row>
    <row r="40" spans="1:12" ht="12.75">
      <c r="A40" s="203" t="s">
        <v>192</v>
      </c>
      <c r="B40" s="204"/>
      <c r="C40" s="204"/>
      <c r="D40" s="204"/>
      <c r="E40" s="204"/>
      <c r="F40" s="204"/>
      <c r="G40" s="204"/>
      <c r="H40" s="205"/>
      <c r="I40" s="4">
        <v>33</v>
      </c>
      <c r="J40" s="13">
        <v>0</v>
      </c>
      <c r="K40" s="13">
        <v>0</v>
      </c>
      <c r="L40" s="118"/>
    </row>
    <row r="41" spans="1:12" ht="12.75">
      <c r="A41" s="209" t="s">
        <v>248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33735591</v>
      </c>
      <c r="K41" s="12">
        <f>K42+K50+K57+K65</f>
        <v>35361140</v>
      </c>
      <c r="L41" s="118"/>
    </row>
    <row r="42" spans="1:12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4">
        <v>35</v>
      </c>
      <c r="J42" s="12">
        <f>SUM(J43:J49)</f>
        <v>24650586</v>
      </c>
      <c r="K42" s="12">
        <f>SUM(K43:K49)</f>
        <v>26784523</v>
      </c>
      <c r="L42" s="118"/>
    </row>
    <row r="43" spans="1:12" ht="12.75">
      <c r="A43" s="203" t="s">
        <v>123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5474932</v>
      </c>
      <c r="K43" s="13">
        <v>6910780</v>
      </c>
      <c r="L43" s="118"/>
    </row>
    <row r="44" spans="1:12" ht="12.75">
      <c r="A44" s="203" t="s">
        <v>124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>
        <v>5547568</v>
      </c>
      <c r="K44" s="13">
        <v>7583184</v>
      </c>
      <c r="L44" s="118"/>
    </row>
    <row r="45" spans="1:12" ht="12.75">
      <c r="A45" s="203" t="s">
        <v>88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>
        <v>13459029</v>
      </c>
      <c r="K45" s="13">
        <v>12145055</v>
      </c>
      <c r="L45" s="118"/>
    </row>
    <row r="46" spans="1:12" ht="12.75">
      <c r="A46" s="203" t="s">
        <v>89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>
        <v>169057</v>
      </c>
      <c r="K46" s="13">
        <v>145504</v>
      </c>
      <c r="L46" s="118"/>
    </row>
    <row r="47" spans="1:12" ht="12.75">
      <c r="A47" s="203" t="s">
        <v>90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>
        <v>0</v>
      </c>
      <c r="K47" s="13">
        <v>0</v>
      </c>
      <c r="L47" s="118"/>
    </row>
    <row r="48" spans="1:12" ht="12.75">
      <c r="A48" s="203" t="s">
        <v>91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>
        <v>0</v>
      </c>
      <c r="K48" s="13">
        <v>0</v>
      </c>
      <c r="L48" s="118"/>
    </row>
    <row r="49" spans="1:12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>
        <v>0</v>
      </c>
      <c r="K49" s="13">
        <v>0</v>
      </c>
      <c r="L49" s="118"/>
    </row>
    <row r="50" spans="1:12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4">
        <v>43</v>
      </c>
      <c r="J50" s="12">
        <f>SUM(J51:J56)</f>
        <v>6675430</v>
      </c>
      <c r="K50" s="12">
        <f>SUM(K51:K56)</f>
        <v>5668064</v>
      </c>
      <c r="L50" s="118"/>
    </row>
    <row r="51" spans="1:12" ht="12.75">
      <c r="A51" s="203" t="s">
        <v>208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>
        <v>0</v>
      </c>
      <c r="K51" s="13">
        <v>0</v>
      </c>
      <c r="L51" s="118"/>
    </row>
    <row r="52" spans="1:12" ht="12.75">
      <c r="A52" s="203" t="s">
        <v>209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5580688</v>
      </c>
      <c r="K52" s="13">
        <v>5272243</v>
      </c>
      <c r="L52" s="118"/>
    </row>
    <row r="53" spans="1:12" ht="12.75">
      <c r="A53" s="203" t="s">
        <v>210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>
        <v>0</v>
      </c>
      <c r="K53" s="13">
        <v>0</v>
      </c>
      <c r="L53" s="118"/>
    </row>
    <row r="54" spans="1:12" ht="12.75">
      <c r="A54" s="203" t="s">
        <v>211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100611</v>
      </c>
      <c r="K54" s="13">
        <v>66788</v>
      </c>
      <c r="L54" s="118"/>
    </row>
    <row r="55" spans="1:12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65146</v>
      </c>
      <c r="K55" s="13">
        <v>83550</v>
      </c>
      <c r="L55" s="118"/>
    </row>
    <row r="56" spans="1:12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928985</v>
      </c>
      <c r="K56" s="13">
        <v>245483</v>
      </c>
      <c r="L56" s="118"/>
    </row>
    <row r="57" spans="1:12" ht="12.75">
      <c r="A57" s="203" t="s">
        <v>105</v>
      </c>
      <c r="B57" s="204"/>
      <c r="C57" s="204"/>
      <c r="D57" s="204"/>
      <c r="E57" s="204"/>
      <c r="F57" s="204"/>
      <c r="G57" s="204"/>
      <c r="H57" s="205"/>
      <c r="I57" s="4">
        <v>50</v>
      </c>
      <c r="J57" s="12">
        <f>SUM(J58:J64)</f>
        <v>0</v>
      </c>
      <c r="K57" s="12">
        <f>SUM(K58:K64)</f>
        <v>0</v>
      </c>
      <c r="L57" s="118"/>
    </row>
    <row r="58" spans="1:12" ht="12.75">
      <c r="A58" s="203" t="s">
        <v>78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>
        <v>0</v>
      </c>
      <c r="K58" s="13">
        <v>0</v>
      </c>
      <c r="L58" s="118"/>
    </row>
    <row r="59" spans="1:12" ht="12.75">
      <c r="A59" s="203" t="s">
        <v>79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>
        <v>0</v>
      </c>
      <c r="K59" s="13">
        <v>0</v>
      </c>
      <c r="L59" s="118"/>
    </row>
    <row r="60" spans="1:12" ht="12.75">
      <c r="A60" s="203" t="s">
        <v>250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>
        <v>0</v>
      </c>
      <c r="K60" s="13">
        <v>0</v>
      </c>
      <c r="L60" s="118"/>
    </row>
    <row r="61" spans="1:12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>
        <v>0</v>
      </c>
      <c r="K61" s="13">
        <v>0</v>
      </c>
      <c r="L61" s="118"/>
    </row>
    <row r="62" spans="1:12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>
        <v>0</v>
      </c>
      <c r="K62" s="13">
        <v>0</v>
      </c>
      <c r="L62" s="118"/>
    </row>
    <row r="63" spans="1:12" ht="12.75">
      <c r="A63" s="203" t="s">
        <v>87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0</v>
      </c>
      <c r="K63" s="13">
        <v>0</v>
      </c>
      <c r="L63" s="118"/>
    </row>
    <row r="64" spans="1:12" ht="12.75">
      <c r="A64" s="203" t="s">
        <v>46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>
        <v>0</v>
      </c>
      <c r="K64" s="13">
        <v>0</v>
      </c>
      <c r="L64" s="118"/>
    </row>
    <row r="65" spans="1:12" ht="12.75">
      <c r="A65" s="203" t="s">
        <v>215</v>
      </c>
      <c r="B65" s="204"/>
      <c r="C65" s="204"/>
      <c r="D65" s="204"/>
      <c r="E65" s="204"/>
      <c r="F65" s="204"/>
      <c r="G65" s="204"/>
      <c r="H65" s="205"/>
      <c r="I65" s="4">
        <v>58</v>
      </c>
      <c r="J65" s="13">
        <v>2409575</v>
      </c>
      <c r="K65" s="13">
        <v>2908553</v>
      </c>
      <c r="L65" s="118"/>
    </row>
    <row r="66" spans="1:12" ht="12.75">
      <c r="A66" s="209" t="s">
        <v>58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140621</v>
      </c>
      <c r="K66" s="13">
        <v>188443</v>
      </c>
      <c r="L66" s="118"/>
    </row>
    <row r="67" spans="1:12" ht="12.75">
      <c r="A67" s="209" t="s">
        <v>249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88382585</v>
      </c>
      <c r="K67" s="12">
        <f>K8+K9+K41+K66</f>
        <v>90255988</v>
      </c>
      <c r="L67" s="118"/>
    </row>
    <row r="68" spans="1:12" ht="12.75">
      <c r="A68" s="215" t="s">
        <v>93</v>
      </c>
      <c r="B68" s="216"/>
      <c r="C68" s="216"/>
      <c r="D68" s="216"/>
      <c r="E68" s="216"/>
      <c r="F68" s="216"/>
      <c r="G68" s="216"/>
      <c r="H68" s="217"/>
      <c r="I68" s="5">
        <v>61</v>
      </c>
      <c r="J68" s="14"/>
      <c r="K68" s="14"/>
      <c r="L68" s="118"/>
    </row>
    <row r="69" spans="1:12" ht="12.75">
      <c r="A69" s="195" t="s">
        <v>60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  <c r="L69" s="118"/>
    </row>
    <row r="70" spans="1:12" ht="12.75">
      <c r="A70" s="199" t="s">
        <v>199</v>
      </c>
      <c r="B70" s="200"/>
      <c r="C70" s="200"/>
      <c r="D70" s="200"/>
      <c r="E70" s="200"/>
      <c r="F70" s="200"/>
      <c r="G70" s="200"/>
      <c r="H70" s="220"/>
      <c r="I70" s="6">
        <v>62</v>
      </c>
      <c r="J70" s="20">
        <f>J71+J72+J73+J79+J80+J83+J86</f>
        <v>46572206</v>
      </c>
      <c r="K70" s="20">
        <f>K71+K72+K73+K79+K80+K83+K86</f>
        <v>47307559</v>
      </c>
      <c r="L70" s="118"/>
    </row>
    <row r="71" spans="1:12" ht="12.75">
      <c r="A71" s="203" t="s">
        <v>147</v>
      </c>
      <c r="B71" s="204"/>
      <c r="C71" s="204"/>
      <c r="D71" s="204"/>
      <c r="E71" s="204"/>
      <c r="F71" s="204"/>
      <c r="G71" s="204"/>
      <c r="H71" s="205"/>
      <c r="I71" s="4">
        <v>63</v>
      </c>
      <c r="J71" s="13">
        <v>49240200</v>
      </c>
      <c r="K71" s="13">
        <v>49240200</v>
      </c>
      <c r="L71" s="118"/>
    </row>
    <row r="72" spans="1:12" ht="12.75">
      <c r="A72" s="203" t="s">
        <v>148</v>
      </c>
      <c r="B72" s="204"/>
      <c r="C72" s="204"/>
      <c r="D72" s="204"/>
      <c r="E72" s="204"/>
      <c r="F72" s="204"/>
      <c r="G72" s="204"/>
      <c r="H72" s="205"/>
      <c r="I72" s="4">
        <v>64</v>
      </c>
      <c r="J72" s="13">
        <v>0</v>
      </c>
      <c r="K72" s="13">
        <v>0</v>
      </c>
      <c r="L72" s="118"/>
    </row>
    <row r="73" spans="1:12" ht="12.75">
      <c r="A73" s="203" t="s">
        <v>149</v>
      </c>
      <c r="B73" s="204"/>
      <c r="C73" s="204"/>
      <c r="D73" s="204"/>
      <c r="E73" s="204"/>
      <c r="F73" s="204"/>
      <c r="G73" s="204"/>
      <c r="H73" s="205"/>
      <c r="I73" s="4">
        <v>65</v>
      </c>
      <c r="J73" s="12">
        <f>J74+J75-J76+J77+J78</f>
        <v>-588255</v>
      </c>
      <c r="K73" s="12">
        <f>K74+K75-K76+K77+K78</f>
        <v>-588255</v>
      </c>
      <c r="L73" s="118"/>
    </row>
    <row r="74" spans="1:12" ht="12.75">
      <c r="A74" s="203" t="s">
        <v>150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0</v>
      </c>
      <c r="K74" s="13">
        <v>0</v>
      </c>
      <c r="L74" s="118"/>
    </row>
    <row r="75" spans="1:12" ht="12.75">
      <c r="A75" s="203" t="s">
        <v>151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1943182</v>
      </c>
      <c r="K75" s="13">
        <v>1943182</v>
      </c>
      <c r="L75" s="118"/>
    </row>
    <row r="76" spans="1:12" ht="12.75">
      <c r="A76" s="203" t="s">
        <v>139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2531437</v>
      </c>
      <c r="K76" s="13">
        <v>2531437</v>
      </c>
      <c r="L76" s="118"/>
    </row>
    <row r="77" spans="1:12" ht="12.75">
      <c r="A77" s="203" t="s">
        <v>140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>
        <v>0</v>
      </c>
      <c r="K77" s="13">
        <v>0</v>
      </c>
      <c r="L77" s="118"/>
    </row>
    <row r="78" spans="1:12" ht="12.75">
      <c r="A78" s="203" t="s">
        <v>141</v>
      </c>
      <c r="B78" s="204"/>
      <c r="C78" s="204"/>
      <c r="D78" s="204"/>
      <c r="E78" s="204"/>
      <c r="F78" s="204"/>
      <c r="G78" s="204"/>
      <c r="H78" s="205"/>
      <c r="I78" s="4">
        <v>70</v>
      </c>
      <c r="J78" s="13">
        <v>0</v>
      </c>
      <c r="K78" s="13">
        <v>0</v>
      </c>
      <c r="L78" s="118"/>
    </row>
    <row r="79" spans="1:12" ht="12.75">
      <c r="A79" s="203" t="s">
        <v>142</v>
      </c>
      <c r="B79" s="204"/>
      <c r="C79" s="204"/>
      <c r="D79" s="204"/>
      <c r="E79" s="204"/>
      <c r="F79" s="204"/>
      <c r="G79" s="204"/>
      <c r="H79" s="205"/>
      <c r="I79" s="4">
        <v>71</v>
      </c>
      <c r="J79" s="13">
        <v>19929613</v>
      </c>
      <c r="K79" s="13">
        <v>19929613</v>
      </c>
      <c r="L79" s="118"/>
    </row>
    <row r="80" spans="1:12" ht="12.75">
      <c r="A80" s="203" t="s">
        <v>246</v>
      </c>
      <c r="B80" s="204"/>
      <c r="C80" s="204"/>
      <c r="D80" s="204"/>
      <c r="E80" s="204"/>
      <c r="F80" s="204"/>
      <c r="G80" s="204"/>
      <c r="H80" s="205"/>
      <c r="I80" s="4">
        <v>72</v>
      </c>
      <c r="J80" s="12">
        <f>J81-J82</f>
        <v>-23187834</v>
      </c>
      <c r="K80" s="12">
        <f>K81-K82</f>
        <v>-22009352</v>
      </c>
      <c r="L80" s="118"/>
    </row>
    <row r="81" spans="1:12" ht="12.75">
      <c r="A81" s="212" t="s">
        <v>175</v>
      </c>
      <c r="B81" s="213"/>
      <c r="C81" s="213"/>
      <c r="D81" s="213"/>
      <c r="E81" s="213"/>
      <c r="F81" s="213"/>
      <c r="G81" s="213"/>
      <c r="H81" s="214"/>
      <c r="I81" s="4">
        <v>73</v>
      </c>
      <c r="J81" s="13">
        <v>0</v>
      </c>
      <c r="K81" s="13">
        <v>0</v>
      </c>
      <c r="L81" s="118"/>
    </row>
    <row r="82" spans="1:12" ht="12.75">
      <c r="A82" s="212" t="s">
        <v>176</v>
      </c>
      <c r="B82" s="213"/>
      <c r="C82" s="213"/>
      <c r="D82" s="213"/>
      <c r="E82" s="213"/>
      <c r="F82" s="213"/>
      <c r="G82" s="213"/>
      <c r="H82" s="214"/>
      <c r="I82" s="4">
        <v>74</v>
      </c>
      <c r="J82" s="13">
        <v>23187834</v>
      </c>
      <c r="K82" s="13">
        <v>22009352</v>
      </c>
      <c r="L82" s="118"/>
    </row>
    <row r="83" spans="1:12" ht="12.75">
      <c r="A83" s="203" t="s">
        <v>247</v>
      </c>
      <c r="B83" s="204"/>
      <c r="C83" s="204"/>
      <c r="D83" s="204"/>
      <c r="E83" s="204"/>
      <c r="F83" s="204"/>
      <c r="G83" s="204"/>
      <c r="H83" s="205"/>
      <c r="I83" s="4">
        <v>75</v>
      </c>
      <c r="J83" s="12">
        <f>J84-J85</f>
        <v>1178482</v>
      </c>
      <c r="K83" s="12">
        <f>K84-K85</f>
        <v>735353</v>
      </c>
      <c r="L83" s="118"/>
    </row>
    <row r="84" spans="1:12" ht="12.75">
      <c r="A84" s="212" t="s">
        <v>177</v>
      </c>
      <c r="B84" s="213"/>
      <c r="C84" s="213"/>
      <c r="D84" s="213"/>
      <c r="E84" s="213"/>
      <c r="F84" s="213"/>
      <c r="G84" s="213"/>
      <c r="H84" s="214"/>
      <c r="I84" s="4">
        <v>76</v>
      </c>
      <c r="J84" s="13">
        <v>1178482</v>
      </c>
      <c r="K84" s="13">
        <v>735353</v>
      </c>
      <c r="L84" s="118"/>
    </row>
    <row r="85" spans="1:12" ht="12.75">
      <c r="A85" s="212" t="s">
        <v>178</v>
      </c>
      <c r="B85" s="213"/>
      <c r="C85" s="213"/>
      <c r="D85" s="213"/>
      <c r="E85" s="213"/>
      <c r="F85" s="213"/>
      <c r="G85" s="213"/>
      <c r="H85" s="214"/>
      <c r="I85" s="4">
        <v>77</v>
      </c>
      <c r="J85" s="13">
        <v>0</v>
      </c>
      <c r="K85" s="13">
        <v>0</v>
      </c>
      <c r="L85" s="118"/>
    </row>
    <row r="86" spans="1:12" ht="12.75">
      <c r="A86" s="203" t="s">
        <v>179</v>
      </c>
      <c r="B86" s="204"/>
      <c r="C86" s="204"/>
      <c r="D86" s="204"/>
      <c r="E86" s="204"/>
      <c r="F86" s="204"/>
      <c r="G86" s="204"/>
      <c r="H86" s="205"/>
      <c r="I86" s="4">
        <v>78</v>
      </c>
      <c r="J86" s="13">
        <v>0</v>
      </c>
      <c r="K86" s="13">
        <v>0</v>
      </c>
      <c r="L86" s="118"/>
    </row>
    <row r="87" spans="1:12" ht="12.75">
      <c r="A87" s="209" t="s">
        <v>19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0</v>
      </c>
      <c r="K87" s="12">
        <f>SUM(K88:K90)</f>
        <v>0</v>
      </c>
      <c r="L87" s="118"/>
    </row>
    <row r="88" spans="1:12" ht="12.75">
      <c r="A88" s="203" t="s">
        <v>135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>
        <v>0</v>
      </c>
      <c r="K88" s="13">
        <v>0</v>
      </c>
      <c r="L88" s="118"/>
    </row>
    <row r="89" spans="1:12" ht="12.75">
      <c r="A89" s="203" t="s">
        <v>136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>
        <v>0</v>
      </c>
      <c r="K89" s="13">
        <v>0</v>
      </c>
      <c r="L89" s="118"/>
    </row>
    <row r="90" spans="1:12" ht="12.75">
      <c r="A90" s="203" t="s">
        <v>137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>
        <v>0</v>
      </c>
      <c r="K90" s="13">
        <v>0</v>
      </c>
      <c r="L90" s="118"/>
    </row>
    <row r="91" spans="1:12" ht="12.75">
      <c r="A91" s="209" t="s">
        <v>20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15392585</v>
      </c>
      <c r="K91" s="12">
        <f>SUM(K92:K100)</f>
        <v>11786572</v>
      </c>
      <c r="L91" s="118"/>
    </row>
    <row r="92" spans="1:12" ht="12.75">
      <c r="A92" s="203" t="s">
        <v>138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>
        <v>0</v>
      </c>
      <c r="K92" s="13">
        <v>0</v>
      </c>
      <c r="L92" s="118"/>
    </row>
    <row r="93" spans="1:12" ht="12.75">
      <c r="A93" s="203" t="s">
        <v>251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>
        <v>0</v>
      </c>
      <c r="K93" s="13">
        <v>0</v>
      </c>
      <c r="L93" s="118"/>
    </row>
    <row r="94" spans="1:12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15112059</v>
      </c>
      <c r="K94" s="13">
        <v>11578418</v>
      </c>
      <c r="L94" s="118"/>
    </row>
    <row r="95" spans="1:12" ht="12.75">
      <c r="A95" s="203" t="s">
        <v>252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>
        <v>0</v>
      </c>
      <c r="K95" s="13">
        <v>0</v>
      </c>
      <c r="L95" s="118"/>
    </row>
    <row r="96" spans="1:12" ht="12.75">
      <c r="A96" s="203" t="s">
        <v>253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>
        <v>0</v>
      </c>
      <c r="K96" s="13">
        <v>0</v>
      </c>
      <c r="L96" s="118"/>
    </row>
    <row r="97" spans="1:12" ht="12.75">
      <c r="A97" s="203" t="s">
        <v>254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>
        <v>0</v>
      </c>
      <c r="K97" s="13">
        <v>0</v>
      </c>
      <c r="L97" s="118"/>
    </row>
    <row r="98" spans="1:12" ht="12.75">
      <c r="A98" s="203" t="s">
        <v>96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>
        <v>0</v>
      </c>
      <c r="K98" s="13">
        <v>0</v>
      </c>
      <c r="L98" s="118"/>
    </row>
    <row r="99" spans="1:12" ht="12.75">
      <c r="A99" s="203" t="s">
        <v>94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>
        <v>280526</v>
      </c>
      <c r="K99" s="13">
        <v>208154</v>
      </c>
      <c r="L99" s="118"/>
    </row>
    <row r="100" spans="1:12" ht="12.75">
      <c r="A100" s="203" t="s">
        <v>95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>
        <v>0</v>
      </c>
      <c r="K100" s="13">
        <v>0</v>
      </c>
      <c r="L100" s="118"/>
    </row>
    <row r="101" spans="1:12" ht="12.75">
      <c r="A101" s="209" t="s">
        <v>21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26417794</v>
      </c>
      <c r="K101" s="12">
        <f>SUM(K102:K113)</f>
        <v>31161857</v>
      </c>
      <c r="L101" s="118"/>
    </row>
    <row r="102" spans="1:12" ht="12.75">
      <c r="A102" s="203" t="s">
        <v>138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>
        <v>0</v>
      </c>
      <c r="K102" s="13">
        <v>0</v>
      </c>
      <c r="L102" s="118"/>
    </row>
    <row r="103" spans="1:12" ht="12.75">
      <c r="A103" s="203" t="s">
        <v>251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>
        <v>800000</v>
      </c>
      <c r="K103" s="13">
        <v>0</v>
      </c>
      <c r="L103" s="118"/>
    </row>
    <row r="104" spans="1:12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12826801</v>
      </c>
      <c r="K104" s="13">
        <v>16372536</v>
      </c>
      <c r="L104" s="118"/>
    </row>
    <row r="105" spans="1:12" ht="12.75">
      <c r="A105" s="203" t="s">
        <v>252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0</v>
      </c>
      <c r="K105" s="13">
        <v>670014</v>
      </c>
      <c r="L105" s="118"/>
    </row>
    <row r="106" spans="1:12" ht="12.75">
      <c r="A106" s="203" t="s">
        <v>253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10224812</v>
      </c>
      <c r="K106" s="13">
        <v>11615284</v>
      </c>
      <c r="L106" s="118"/>
    </row>
    <row r="107" spans="1:12" ht="12.75">
      <c r="A107" s="203" t="s">
        <v>254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>
        <v>0</v>
      </c>
      <c r="K107" s="13">
        <v>0</v>
      </c>
      <c r="L107" s="118"/>
    </row>
    <row r="108" spans="1:12" ht="12.75">
      <c r="A108" s="203" t="s">
        <v>96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>
        <v>0</v>
      </c>
      <c r="K108" s="13">
        <v>0</v>
      </c>
      <c r="L108" s="118"/>
    </row>
    <row r="109" spans="1:12" ht="12.75">
      <c r="A109" s="203" t="s">
        <v>97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1421046</v>
      </c>
      <c r="K109" s="13">
        <v>1303727</v>
      </c>
      <c r="L109" s="118"/>
    </row>
    <row r="110" spans="1:12" ht="12.75">
      <c r="A110" s="203" t="s">
        <v>98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711576</v>
      </c>
      <c r="K110" s="13">
        <v>697346</v>
      </c>
      <c r="L110" s="118"/>
    </row>
    <row r="111" spans="1:12" ht="12.75">
      <c r="A111" s="203" t="s">
        <v>101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>
        <v>0</v>
      </c>
      <c r="K111" s="13">
        <v>0</v>
      </c>
      <c r="L111" s="118"/>
    </row>
    <row r="112" spans="1:12" ht="12.75">
      <c r="A112" s="203" t="s">
        <v>99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>
        <v>0</v>
      </c>
      <c r="K112" s="13">
        <v>0</v>
      </c>
      <c r="L112" s="118"/>
    </row>
    <row r="113" spans="1:12" ht="12.75">
      <c r="A113" s="203" t="s">
        <v>100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>
        <v>433559</v>
      </c>
      <c r="K113" s="13">
        <v>502950</v>
      </c>
      <c r="L113" s="118"/>
    </row>
    <row r="114" spans="1:12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0</v>
      </c>
      <c r="K114" s="13">
        <v>0</v>
      </c>
      <c r="L114" s="118"/>
    </row>
    <row r="115" spans="1:12" ht="12.75">
      <c r="A115" s="209" t="s">
        <v>25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88382585</v>
      </c>
      <c r="K115" s="12">
        <f>K70+K87+K91+K101+K114</f>
        <v>90255988</v>
      </c>
      <c r="L115" s="118"/>
    </row>
    <row r="116" spans="1:12" ht="12.75">
      <c r="A116" s="192" t="s">
        <v>59</v>
      </c>
      <c r="B116" s="193"/>
      <c r="C116" s="193"/>
      <c r="D116" s="193"/>
      <c r="E116" s="193"/>
      <c r="F116" s="193"/>
      <c r="G116" s="193"/>
      <c r="H116" s="194"/>
      <c r="I116" s="5">
        <v>108</v>
      </c>
      <c r="J116" s="14"/>
      <c r="K116" s="14"/>
      <c r="L116" s="118"/>
    </row>
    <row r="117" spans="1:12" ht="12.75">
      <c r="A117" s="195" t="s">
        <v>289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  <c r="L117" s="118"/>
    </row>
    <row r="118" spans="1:12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01"/>
      <c r="J118" s="201"/>
      <c r="K118" s="202"/>
      <c r="L118" s="118"/>
    </row>
    <row r="119" spans="1:12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/>
      <c r="K119" s="13"/>
      <c r="L119" s="118"/>
    </row>
    <row r="120" spans="1:12" ht="12.75">
      <c r="A120" s="206" t="s">
        <v>9</v>
      </c>
      <c r="B120" s="207"/>
      <c r="C120" s="207"/>
      <c r="D120" s="207"/>
      <c r="E120" s="207"/>
      <c r="F120" s="207"/>
      <c r="G120" s="207"/>
      <c r="H120" s="208"/>
      <c r="I120" s="7">
        <v>110</v>
      </c>
      <c r="J120" s="14"/>
      <c r="K120" s="14"/>
      <c r="L120" s="118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L121" s="118"/>
    </row>
    <row r="122" spans="1:12" ht="12.75">
      <c r="A122" s="190" t="s">
        <v>102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18"/>
    </row>
    <row r="123" spans="1:12" ht="12.75">
      <c r="A123" s="190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1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">
      <selection activeCell="K57" sqref="K57"/>
    </sheetView>
  </sheetViews>
  <sheetFormatPr defaultColWidth="9.140625" defaultRowHeight="12.75"/>
  <cols>
    <col min="8" max="8" width="5.7109375" style="0" customWidth="1"/>
    <col min="10" max="11" width="9.8515625" style="0" bestFit="1" customWidth="1"/>
  </cols>
  <sheetData>
    <row r="1" spans="1:11" ht="12.75">
      <c r="A1" s="221" t="s">
        <v>160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2.75">
      <c r="A2" s="225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4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49" t="s">
        <v>336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77" t="s">
        <v>290</v>
      </c>
      <c r="J5" s="79" t="s">
        <v>156</v>
      </c>
      <c r="K5" s="79" t="s">
        <v>157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81">
        <v>2</v>
      </c>
      <c r="J6" s="80">
        <v>3</v>
      </c>
      <c r="K6" s="80">
        <v>4</v>
      </c>
    </row>
    <row r="7" spans="1:12" ht="12.75">
      <c r="A7" s="199" t="s">
        <v>26</v>
      </c>
      <c r="B7" s="200"/>
      <c r="C7" s="200"/>
      <c r="D7" s="200"/>
      <c r="E7" s="200"/>
      <c r="F7" s="200"/>
      <c r="G7" s="200"/>
      <c r="H7" s="220"/>
      <c r="I7" s="6">
        <v>111</v>
      </c>
      <c r="J7" s="20">
        <f>SUM(J8:J9)</f>
        <v>86470924</v>
      </c>
      <c r="K7" s="20">
        <f>SUM(K8:K9)</f>
        <v>81895208</v>
      </c>
      <c r="L7" s="118"/>
    </row>
    <row r="8" spans="1:12" ht="12.75">
      <c r="A8" s="209" t="s">
        <v>158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v>84780497</v>
      </c>
      <c r="K8" s="13">
        <v>80157221</v>
      </c>
      <c r="L8" s="118"/>
    </row>
    <row r="9" spans="1:12" ht="12.75">
      <c r="A9" s="209" t="s">
        <v>106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v>1690427</v>
      </c>
      <c r="K9" s="13">
        <v>1737987</v>
      </c>
      <c r="L9" s="118"/>
    </row>
    <row r="10" spans="1:12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83637046</v>
      </c>
      <c r="K10" s="12">
        <f>K11+K12+K16+K20+K21+K22+K25+K26</f>
        <v>79760709</v>
      </c>
      <c r="L10" s="118"/>
    </row>
    <row r="11" spans="1:12" ht="12.75">
      <c r="A11" s="209" t="s">
        <v>107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-360306</v>
      </c>
      <c r="K11" s="13">
        <v>-894919</v>
      </c>
      <c r="L11" s="118"/>
    </row>
    <row r="12" spans="1:12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51939362</v>
      </c>
      <c r="K12" s="12">
        <f>SUM(K13:K15)</f>
        <v>48965351</v>
      </c>
      <c r="L12" s="118"/>
    </row>
    <row r="13" spans="1:12" ht="12.75">
      <c r="A13" s="203" t="s">
        <v>152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46703354</v>
      </c>
      <c r="K13" s="13">
        <v>44750677</v>
      </c>
      <c r="L13" s="118"/>
    </row>
    <row r="14" spans="1:12" ht="12.75">
      <c r="A14" s="203" t="s">
        <v>153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>
        <v>1021316</v>
      </c>
      <c r="K14" s="13">
        <v>614282</v>
      </c>
      <c r="L14" s="118"/>
    </row>
    <row r="15" spans="1:12" ht="12.75">
      <c r="A15" s="203" t="s">
        <v>63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>
        <v>4214692</v>
      </c>
      <c r="K15" s="13">
        <v>3600392</v>
      </c>
      <c r="L15" s="118"/>
    </row>
    <row r="16" spans="1:12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21787339</v>
      </c>
      <c r="K16" s="12">
        <f>SUM(K17:K19)</f>
        <v>21769018</v>
      </c>
      <c r="L16" s="118"/>
    </row>
    <row r="17" spans="1:12" ht="12.75">
      <c r="A17" s="203" t="s">
        <v>64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14233099</v>
      </c>
      <c r="K17" s="13">
        <v>14373392</v>
      </c>
      <c r="L17" s="118"/>
    </row>
    <row r="18" spans="1:12" ht="12.75">
      <c r="A18" s="203" t="s">
        <v>65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4393235</v>
      </c>
      <c r="K18" s="13">
        <v>4142404</v>
      </c>
      <c r="L18" s="118"/>
    </row>
    <row r="19" spans="1:12" ht="12.75">
      <c r="A19" s="203" t="s">
        <v>66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3161005</v>
      </c>
      <c r="K19" s="13">
        <v>3253222</v>
      </c>
      <c r="L19" s="118"/>
    </row>
    <row r="20" spans="1:12" ht="12.75">
      <c r="A20" s="209" t="s">
        <v>108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2981036</v>
      </c>
      <c r="K20" s="13">
        <v>3042973</v>
      </c>
      <c r="L20" s="118"/>
    </row>
    <row r="21" spans="1:12" ht="12.75">
      <c r="A21" s="209" t="s">
        <v>109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v>6347384</v>
      </c>
      <c r="K21" s="13">
        <v>5915137</v>
      </c>
      <c r="L21" s="118"/>
    </row>
    <row r="22" spans="1:12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235640</v>
      </c>
      <c r="K22" s="12">
        <f>SUM(K23:K24)</f>
        <v>284942</v>
      </c>
      <c r="L22" s="118"/>
    </row>
    <row r="23" spans="1:12" ht="12.75">
      <c r="A23" s="203" t="s">
        <v>143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>
        <v>0</v>
      </c>
      <c r="K23" s="13">
        <v>0</v>
      </c>
      <c r="L23" s="118"/>
    </row>
    <row r="24" spans="1:12" ht="12.75">
      <c r="A24" s="203" t="s">
        <v>144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>
        <v>235640</v>
      </c>
      <c r="K24" s="13">
        <v>284942</v>
      </c>
      <c r="L24" s="118"/>
    </row>
    <row r="25" spans="1:12" ht="12.75">
      <c r="A25" s="209" t="s">
        <v>110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>
        <v>0</v>
      </c>
      <c r="K25" s="13">
        <v>0</v>
      </c>
      <c r="L25" s="118"/>
    </row>
    <row r="26" spans="1:12" ht="12.75">
      <c r="A26" s="209" t="s">
        <v>52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>
        <v>706591</v>
      </c>
      <c r="K26" s="13">
        <v>678207</v>
      </c>
      <c r="L26" s="118"/>
    </row>
    <row r="27" spans="1:12" ht="12.75">
      <c r="A27" s="209" t="s">
        <v>221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489172</v>
      </c>
      <c r="K27" s="12">
        <f>SUM(K28:K32)</f>
        <v>463234</v>
      </c>
      <c r="L27" s="118"/>
    </row>
    <row r="28" spans="1:12" ht="12.75">
      <c r="A28" s="209" t="s">
        <v>235</v>
      </c>
      <c r="B28" s="210"/>
      <c r="C28" s="210"/>
      <c r="D28" s="210"/>
      <c r="E28" s="210"/>
      <c r="F28" s="210"/>
      <c r="G28" s="210"/>
      <c r="H28" s="211"/>
      <c r="I28" s="4">
        <v>132</v>
      </c>
      <c r="J28" s="13">
        <v>0</v>
      </c>
      <c r="K28" s="13">
        <v>0</v>
      </c>
      <c r="L28" s="118"/>
    </row>
    <row r="29" spans="1:12" ht="12.75">
      <c r="A29" s="209" t="s">
        <v>161</v>
      </c>
      <c r="B29" s="210"/>
      <c r="C29" s="210"/>
      <c r="D29" s="210"/>
      <c r="E29" s="210"/>
      <c r="F29" s="210"/>
      <c r="G29" s="210"/>
      <c r="H29" s="211"/>
      <c r="I29" s="4">
        <v>133</v>
      </c>
      <c r="J29" s="13">
        <v>489172</v>
      </c>
      <c r="K29" s="13">
        <v>463234</v>
      </c>
      <c r="L29" s="118"/>
    </row>
    <row r="30" spans="1:12" ht="12.75">
      <c r="A30" s="209" t="s">
        <v>145</v>
      </c>
      <c r="B30" s="210"/>
      <c r="C30" s="210"/>
      <c r="D30" s="210"/>
      <c r="E30" s="210"/>
      <c r="F30" s="210"/>
      <c r="G30" s="210"/>
      <c r="H30" s="211"/>
      <c r="I30" s="4">
        <v>134</v>
      </c>
      <c r="J30" s="13">
        <v>0</v>
      </c>
      <c r="K30" s="13">
        <v>0</v>
      </c>
      <c r="L30" s="118"/>
    </row>
    <row r="31" spans="1:12" ht="12.75">
      <c r="A31" s="209" t="s">
        <v>231</v>
      </c>
      <c r="B31" s="210"/>
      <c r="C31" s="210"/>
      <c r="D31" s="210"/>
      <c r="E31" s="210"/>
      <c r="F31" s="210"/>
      <c r="G31" s="210"/>
      <c r="H31" s="211"/>
      <c r="I31" s="4">
        <v>135</v>
      </c>
      <c r="J31" s="13">
        <v>0</v>
      </c>
      <c r="K31" s="13">
        <v>0</v>
      </c>
      <c r="L31" s="118"/>
    </row>
    <row r="32" spans="1:12" ht="12.75">
      <c r="A32" s="209" t="s">
        <v>146</v>
      </c>
      <c r="B32" s="210"/>
      <c r="C32" s="210"/>
      <c r="D32" s="210"/>
      <c r="E32" s="210"/>
      <c r="F32" s="210"/>
      <c r="G32" s="210"/>
      <c r="H32" s="211"/>
      <c r="I32" s="4">
        <v>136</v>
      </c>
      <c r="J32" s="13">
        <v>0</v>
      </c>
      <c r="K32" s="13">
        <v>0</v>
      </c>
      <c r="L32" s="118"/>
    </row>
    <row r="33" spans="1:12" ht="12.75">
      <c r="A33" s="209" t="s">
        <v>222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2144568</v>
      </c>
      <c r="K33" s="12">
        <f>SUM(K34:K37)</f>
        <v>1862380</v>
      </c>
      <c r="L33" s="118"/>
    </row>
    <row r="34" spans="1:12" ht="12.75">
      <c r="A34" s="209" t="s">
        <v>68</v>
      </c>
      <c r="B34" s="210"/>
      <c r="C34" s="210"/>
      <c r="D34" s="210"/>
      <c r="E34" s="210"/>
      <c r="F34" s="210"/>
      <c r="G34" s="210"/>
      <c r="H34" s="211"/>
      <c r="I34" s="4">
        <v>138</v>
      </c>
      <c r="J34" s="13">
        <v>0</v>
      </c>
      <c r="K34" s="13">
        <v>0</v>
      </c>
      <c r="L34" s="118"/>
    </row>
    <row r="35" spans="1:12" ht="12.75">
      <c r="A35" s="209" t="s">
        <v>67</v>
      </c>
      <c r="B35" s="210"/>
      <c r="C35" s="210"/>
      <c r="D35" s="210"/>
      <c r="E35" s="210"/>
      <c r="F35" s="210"/>
      <c r="G35" s="210"/>
      <c r="H35" s="211"/>
      <c r="I35" s="4">
        <v>139</v>
      </c>
      <c r="J35" s="13">
        <v>2144568</v>
      </c>
      <c r="K35" s="13">
        <v>1862380</v>
      </c>
      <c r="L35" s="118"/>
    </row>
    <row r="36" spans="1:12" ht="12.75">
      <c r="A36" s="209" t="s">
        <v>232</v>
      </c>
      <c r="B36" s="210"/>
      <c r="C36" s="210"/>
      <c r="D36" s="210"/>
      <c r="E36" s="210"/>
      <c r="F36" s="210"/>
      <c r="G36" s="210"/>
      <c r="H36" s="211"/>
      <c r="I36" s="4">
        <v>140</v>
      </c>
      <c r="J36" s="13">
        <v>0</v>
      </c>
      <c r="K36" s="13">
        <v>0</v>
      </c>
      <c r="L36" s="118"/>
    </row>
    <row r="37" spans="1:12" ht="12.75">
      <c r="A37" s="209" t="s">
        <v>69</v>
      </c>
      <c r="B37" s="210"/>
      <c r="C37" s="210"/>
      <c r="D37" s="210"/>
      <c r="E37" s="210"/>
      <c r="F37" s="210"/>
      <c r="G37" s="210"/>
      <c r="H37" s="211"/>
      <c r="I37" s="4">
        <v>141</v>
      </c>
      <c r="J37" s="13">
        <v>0</v>
      </c>
      <c r="K37" s="13">
        <v>0</v>
      </c>
      <c r="L37" s="118"/>
    </row>
    <row r="38" spans="1:12" ht="12.75">
      <c r="A38" s="209" t="s">
        <v>203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>
        <v>0</v>
      </c>
      <c r="K38" s="13">
        <v>0</v>
      </c>
      <c r="L38" s="118"/>
    </row>
    <row r="39" spans="1:12" ht="12.75">
      <c r="A39" s="209" t="s">
        <v>204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>
        <v>0</v>
      </c>
      <c r="K39" s="13">
        <v>0</v>
      </c>
      <c r="L39" s="118"/>
    </row>
    <row r="40" spans="1:12" ht="12.75">
      <c r="A40" s="209" t="s">
        <v>233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>
        <v>0</v>
      </c>
      <c r="K40" s="13">
        <v>0</v>
      </c>
      <c r="L40" s="118"/>
    </row>
    <row r="41" spans="1:12" ht="12.75">
      <c r="A41" s="209" t="s">
        <v>234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>
        <v>0</v>
      </c>
      <c r="K41" s="13">
        <v>0</v>
      </c>
      <c r="L41" s="118"/>
    </row>
    <row r="42" spans="1:12" ht="12.75">
      <c r="A42" s="209" t="s">
        <v>223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86960096</v>
      </c>
      <c r="K42" s="12">
        <f>K7+K27+K38+K40</f>
        <v>82358442</v>
      </c>
      <c r="L42" s="118"/>
    </row>
    <row r="43" spans="1:12" ht="12.75">
      <c r="A43" s="209" t="s">
        <v>224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85781614</v>
      </c>
      <c r="K43" s="12">
        <f>K10+K33+K39+K41</f>
        <v>81623089</v>
      </c>
      <c r="L43" s="118"/>
    </row>
    <row r="44" spans="1:12" ht="12.75">
      <c r="A44" s="209" t="s">
        <v>244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1178482</v>
      </c>
      <c r="K44" s="12">
        <f>K42-K43</f>
        <v>735353</v>
      </c>
      <c r="L44" s="118"/>
    </row>
    <row r="45" spans="1:12" ht="12.75">
      <c r="A45" s="212" t="s">
        <v>226</v>
      </c>
      <c r="B45" s="213"/>
      <c r="C45" s="213"/>
      <c r="D45" s="213"/>
      <c r="E45" s="213"/>
      <c r="F45" s="213"/>
      <c r="G45" s="213"/>
      <c r="H45" s="214"/>
      <c r="I45" s="4">
        <v>149</v>
      </c>
      <c r="J45" s="12">
        <f>IF(J42&gt;J43,J42-J43,0)</f>
        <v>1178482</v>
      </c>
      <c r="K45" s="12">
        <f>IF(K42&gt;K43,K42-K43,0)</f>
        <v>735353</v>
      </c>
      <c r="L45" s="118"/>
    </row>
    <row r="46" spans="1:12" ht="12.75">
      <c r="A46" s="212" t="s">
        <v>227</v>
      </c>
      <c r="B46" s="213"/>
      <c r="C46" s="213"/>
      <c r="D46" s="213"/>
      <c r="E46" s="213"/>
      <c r="F46" s="213"/>
      <c r="G46" s="213"/>
      <c r="H46" s="214"/>
      <c r="I46" s="4">
        <v>150</v>
      </c>
      <c r="J46" s="12">
        <f>IF(J43&gt;J42,J43-J42,0)</f>
        <v>0</v>
      </c>
      <c r="K46" s="12">
        <f>IF(K43&gt;K42,K43-K42,0)</f>
        <v>0</v>
      </c>
      <c r="L46" s="118"/>
    </row>
    <row r="47" spans="1:12" ht="12.75">
      <c r="A47" s="209" t="s">
        <v>225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>
        <v>0</v>
      </c>
      <c r="K47" s="13">
        <v>0</v>
      </c>
      <c r="L47" s="118"/>
    </row>
    <row r="48" spans="1:12" ht="12.75">
      <c r="A48" s="209" t="s">
        <v>245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1178482</v>
      </c>
      <c r="K48" s="12">
        <f>K44-K47</f>
        <v>735353</v>
      </c>
      <c r="L48" s="118"/>
    </row>
    <row r="49" spans="1:12" ht="12.75">
      <c r="A49" s="212" t="s">
        <v>200</v>
      </c>
      <c r="B49" s="213"/>
      <c r="C49" s="213"/>
      <c r="D49" s="213"/>
      <c r="E49" s="213"/>
      <c r="F49" s="213"/>
      <c r="G49" s="213"/>
      <c r="H49" s="214"/>
      <c r="I49" s="4">
        <v>153</v>
      </c>
      <c r="J49" s="12">
        <f>IF(J48&gt;0,J48,0)</f>
        <v>1178482</v>
      </c>
      <c r="K49" s="12">
        <f>IF(K48&gt;0,K48,0)</f>
        <v>735353</v>
      </c>
      <c r="L49" s="118"/>
    </row>
    <row r="50" spans="1:11" ht="12.75">
      <c r="A50" s="246" t="s">
        <v>228</v>
      </c>
      <c r="B50" s="247"/>
      <c r="C50" s="247"/>
      <c r="D50" s="247"/>
      <c r="E50" s="247"/>
      <c r="F50" s="247"/>
      <c r="G50" s="247"/>
      <c r="H50" s="24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95" t="s">
        <v>120</v>
      </c>
      <c r="B51" s="196"/>
      <c r="C51" s="196"/>
      <c r="D51" s="196"/>
      <c r="E51" s="196"/>
      <c r="F51" s="196"/>
      <c r="G51" s="196"/>
      <c r="H51" s="196"/>
      <c r="I51" s="244"/>
      <c r="J51" s="244"/>
      <c r="K51" s="245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01"/>
      <c r="J52" s="201"/>
      <c r="K52" s="202"/>
    </row>
    <row r="53" spans="1:11" ht="12.75">
      <c r="A53" s="238" t="s">
        <v>242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/>
      <c r="K53" s="13"/>
    </row>
    <row r="54" spans="1:11" ht="12.75">
      <c r="A54" s="238" t="s">
        <v>243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/>
      <c r="K54" s="14"/>
    </row>
    <row r="55" spans="1:11" ht="12.75">
      <c r="A55" s="195" t="s">
        <v>197</v>
      </c>
      <c r="B55" s="196"/>
      <c r="C55" s="196"/>
      <c r="D55" s="196"/>
      <c r="E55" s="196"/>
      <c r="F55" s="196"/>
      <c r="G55" s="196"/>
      <c r="H55" s="196"/>
      <c r="I55" s="244"/>
      <c r="J55" s="244"/>
      <c r="K55" s="245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20"/>
      <c r="I56" s="21">
        <v>157</v>
      </c>
      <c r="J56" s="11">
        <v>1178482</v>
      </c>
      <c r="K56" s="11">
        <v>735353</v>
      </c>
    </row>
    <row r="57" spans="1:11" ht="12.75">
      <c r="A57" s="209" t="s">
        <v>229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9" t="s">
        <v>236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>
        <v>0</v>
      </c>
      <c r="K58" s="13">
        <v>0</v>
      </c>
    </row>
    <row r="59" spans="1:11" ht="12.75">
      <c r="A59" s="209" t="s">
        <v>237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>
        <v>0</v>
      </c>
      <c r="K59" s="13">
        <v>0</v>
      </c>
    </row>
    <row r="60" spans="1:11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>
        <v>0</v>
      </c>
      <c r="K60" s="13">
        <v>0</v>
      </c>
    </row>
    <row r="61" spans="1:11" ht="12.75">
      <c r="A61" s="209" t="s">
        <v>238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>
        <v>0</v>
      </c>
      <c r="K61" s="13">
        <v>0</v>
      </c>
    </row>
    <row r="62" spans="1:11" ht="12.75">
      <c r="A62" s="209" t="s">
        <v>239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>
        <v>0</v>
      </c>
      <c r="K62" s="13">
        <v>0</v>
      </c>
    </row>
    <row r="63" spans="1:11" ht="12.75">
      <c r="A63" s="209" t="s">
        <v>240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>
        <v>0</v>
      </c>
      <c r="K63" s="13">
        <v>0</v>
      </c>
    </row>
    <row r="64" spans="1:11" ht="12.75">
      <c r="A64" s="209" t="s">
        <v>241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>
        <v>0</v>
      </c>
      <c r="K64" s="13">
        <v>0</v>
      </c>
    </row>
    <row r="65" spans="1:11" ht="12.75">
      <c r="A65" s="209" t="s">
        <v>230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>
        <v>0</v>
      </c>
      <c r="K65" s="13">
        <v>0</v>
      </c>
    </row>
    <row r="66" spans="1:11" ht="12.75">
      <c r="A66" s="209" t="s">
        <v>201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9" t="s">
        <v>202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8">
        <f>J56+J66</f>
        <v>1178482</v>
      </c>
      <c r="K67" s="18">
        <f>K56+K66</f>
        <v>735353</v>
      </c>
    </row>
    <row r="68" spans="1:11" ht="12.75">
      <c r="A68" s="195" t="s">
        <v>196</v>
      </c>
      <c r="B68" s="196"/>
      <c r="C68" s="196"/>
      <c r="D68" s="196"/>
      <c r="E68" s="196"/>
      <c r="F68" s="196"/>
      <c r="G68" s="196"/>
      <c r="H68" s="196"/>
      <c r="I68" s="244"/>
      <c r="J68" s="244"/>
      <c r="K68" s="245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01"/>
      <c r="J69" s="201"/>
      <c r="K69" s="202"/>
    </row>
    <row r="70" spans="1:11" ht="12.75">
      <c r="A70" s="238" t="s">
        <v>242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/>
      <c r="K70" s="13"/>
    </row>
    <row r="71" spans="1:11" ht="12.75">
      <c r="A71" s="241" t="s">
        <v>243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K53" sqref="K53"/>
    </sheetView>
  </sheetViews>
  <sheetFormatPr defaultColWidth="9.140625" defaultRowHeight="12.75"/>
  <cols>
    <col min="8" max="8" width="7.00390625" style="0" customWidth="1"/>
    <col min="9" max="9" width="8.00390625" style="0" customWidth="1"/>
    <col min="10" max="11" width="9.421875" style="0" bestFit="1" customWidth="1"/>
  </cols>
  <sheetData>
    <row r="1" spans="1:11" ht="12.75">
      <c r="A1" s="257" t="s">
        <v>170</v>
      </c>
      <c r="B1" s="258"/>
      <c r="C1" s="258"/>
      <c r="D1" s="258"/>
      <c r="E1" s="258"/>
      <c r="F1" s="258"/>
      <c r="G1" s="258"/>
      <c r="H1" s="258"/>
      <c r="I1" s="258"/>
      <c r="J1" s="259"/>
      <c r="K1" s="223"/>
    </row>
    <row r="2" spans="1:11" ht="12.75">
      <c r="A2" s="261" t="s">
        <v>342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63" t="s">
        <v>336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61</v>
      </c>
      <c r="B5" s="266"/>
      <c r="C5" s="266"/>
      <c r="D5" s="266"/>
      <c r="E5" s="266"/>
      <c r="F5" s="266"/>
      <c r="G5" s="266"/>
      <c r="H5" s="266"/>
      <c r="I5" s="87" t="s">
        <v>290</v>
      </c>
      <c r="J5" s="88" t="s">
        <v>156</v>
      </c>
      <c r="K5" s="88" t="s">
        <v>157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203" t="s">
        <v>40</v>
      </c>
      <c r="B8" s="204"/>
      <c r="C8" s="204"/>
      <c r="D8" s="204"/>
      <c r="E8" s="204"/>
      <c r="F8" s="204"/>
      <c r="G8" s="204"/>
      <c r="H8" s="204"/>
      <c r="I8" s="4">
        <v>1</v>
      </c>
      <c r="J8" s="13">
        <v>1178482</v>
      </c>
      <c r="K8" s="13">
        <v>735353</v>
      </c>
    </row>
    <row r="9" spans="1:11" ht="12.75">
      <c r="A9" s="203" t="s">
        <v>41</v>
      </c>
      <c r="B9" s="204"/>
      <c r="C9" s="204"/>
      <c r="D9" s="204"/>
      <c r="E9" s="204"/>
      <c r="F9" s="204"/>
      <c r="G9" s="204"/>
      <c r="H9" s="204"/>
      <c r="I9" s="4">
        <v>2</v>
      </c>
      <c r="J9" s="13">
        <v>2981036</v>
      </c>
      <c r="K9" s="13">
        <v>3042973</v>
      </c>
    </row>
    <row r="10" spans="1:11" ht="12.75">
      <c r="A10" s="203" t="s">
        <v>42</v>
      </c>
      <c r="B10" s="204"/>
      <c r="C10" s="204"/>
      <c r="D10" s="204"/>
      <c r="E10" s="204"/>
      <c r="F10" s="204"/>
      <c r="G10" s="204"/>
      <c r="H10" s="204"/>
      <c r="I10" s="4">
        <v>3</v>
      </c>
      <c r="J10" s="13">
        <v>0</v>
      </c>
      <c r="K10" s="13">
        <v>1998328</v>
      </c>
    </row>
    <row r="11" spans="1:11" ht="12.75">
      <c r="A11" s="203" t="s">
        <v>43</v>
      </c>
      <c r="B11" s="204"/>
      <c r="C11" s="204"/>
      <c r="D11" s="204"/>
      <c r="E11" s="204"/>
      <c r="F11" s="204"/>
      <c r="G11" s="204"/>
      <c r="H11" s="204"/>
      <c r="I11" s="4">
        <v>4</v>
      </c>
      <c r="J11" s="13">
        <v>3983774</v>
      </c>
      <c r="K11" s="13">
        <v>988449</v>
      </c>
    </row>
    <row r="12" spans="1:11" ht="12.75">
      <c r="A12" s="203" t="s">
        <v>44</v>
      </c>
      <c r="B12" s="204"/>
      <c r="C12" s="204"/>
      <c r="D12" s="204"/>
      <c r="E12" s="204"/>
      <c r="F12" s="204"/>
      <c r="G12" s="204"/>
      <c r="H12" s="204"/>
      <c r="I12" s="4">
        <v>5</v>
      </c>
      <c r="J12" s="13">
        <v>262871</v>
      </c>
      <c r="K12" s="13">
        <v>0</v>
      </c>
    </row>
    <row r="13" spans="1:11" ht="12.75">
      <c r="A13" s="203" t="s">
        <v>53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>
        <v>122544</v>
      </c>
      <c r="K13" s="13">
        <v>101897</v>
      </c>
    </row>
    <row r="14" spans="1:11" ht="12.75">
      <c r="A14" s="209" t="s">
        <v>163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8528707</v>
      </c>
      <c r="K14" s="12">
        <f>SUM(K8:K13)</f>
        <v>6867000</v>
      </c>
    </row>
    <row r="15" spans="1:11" ht="12.75">
      <c r="A15" s="203" t="s">
        <v>54</v>
      </c>
      <c r="B15" s="204"/>
      <c r="C15" s="204"/>
      <c r="D15" s="204"/>
      <c r="E15" s="204"/>
      <c r="F15" s="204"/>
      <c r="G15" s="204"/>
      <c r="H15" s="204"/>
      <c r="I15" s="4">
        <v>8</v>
      </c>
      <c r="J15" s="13">
        <v>2800612</v>
      </c>
      <c r="K15" s="13">
        <v>0</v>
      </c>
    </row>
    <row r="16" spans="1:11" ht="12.75">
      <c r="A16" s="203" t="s">
        <v>55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>
        <v>0</v>
      </c>
      <c r="K16" s="13">
        <v>0</v>
      </c>
    </row>
    <row r="17" spans="1:11" ht="12.75">
      <c r="A17" s="203" t="s">
        <v>56</v>
      </c>
      <c r="B17" s="204"/>
      <c r="C17" s="204"/>
      <c r="D17" s="204"/>
      <c r="E17" s="204"/>
      <c r="F17" s="204"/>
      <c r="G17" s="204"/>
      <c r="H17" s="204"/>
      <c r="I17" s="4">
        <v>10</v>
      </c>
      <c r="J17" s="13">
        <v>0</v>
      </c>
      <c r="K17" s="13">
        <v>2133936</v>
      </c>
    </row>
    <row r="18" spans="1:11" ht="12.75">
      <c r="A18" s="203" t="s">
        <v>57</v>
      </c>
      <c r="B18" s="204"/>
      <c r="C18" s="204"/>
      <c r="D18" s="204"/>
      <c r="E18" s="204"/>
      <c r="F18" s="204"/>
      <c r="G18" s="204"/>
      <c r="H18" s="204"/>
      <c r="I18" s="4">
        <v>11</v>
      </c>
      <c r="J18" s="13">
        <v>121581</v>
      </c>
      <c r="K18" s="13">
        <v>101277</v>
      </c>
    </row>
    <row r="19" spans="1:11" ht="12.75">
      <c r="A19" s="209" t="s">
        <v>164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2922193</v>
      </c>
      <c r="K19" s="12">
        <f>SUM(K15:K18)</f>
        <v>2235213</v>
      </c>
    </row>
    <row r="20" spans="1:11" ht="12.75">
      <c r="A20" s="209" t="s">
        <v>36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5606514</v>
      </c>
      <c r="K20" s="12">
        <f>IF(K14&gt;K19,K14-K19,0)</f>
        <v>4631787</v>
      </c>
    </row>
    <row r="21" spans="1:11" ht="12.75">
      <c r="A21" s="209" t="s">
        <v>37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0</v>
      </c>
      <c r="K21" s="12"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03" t="s">
        <v>185</v>
      </c>
      <c r="B23" s="204"/>
      <c r="C23" s="204"/>
      <c r="D23" s="204"/>
      <c r="E23" s="204"/>
      <c r="F23" s="204"/>
      <c r="G23" s="204"/>
      <c r="H23" s="204"/>
      <c r="I23" s="4">
        <v>15</v>
      </c>
      <c r="J23" s="8">
        <v>0</v>
      </c>
      <c r="K23" s="13">
        <v>0</v>
      </c>
    </row>
    <row r="24" spans="1:11" ht="12.75">
      <c r="A24" s="203" t="s">
        <v>186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>
        <v>0</v>
      </c>
      <c r="K24" s="13">
        <v>0</v>
      </c>
    </row>
    <row r="25" spans="1:11" ht="12.75">
      <c r="A25" s="203" t="s">
        <v>187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>
        <v>0</v>
      </c>
      <c r="K25" s="13">
        <v>0</v>
      </c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>
        <v>0</v>
      </c>
      <c r="K26" s="13">
        <v>0</v>
      </c>
    </row>
    <row r="27" spans="1:11" ht="12.75">
      <c r="A27" s="203" t="s">
        <v>189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>
        <v>0</v>
      </c>
      <c r="K27" s="13">
        <v>0</v>
      </c>
    </row>
    <row r="28" spans="1:11" ht="12.75">
      <c r="A28" s="209" t="s">
        <v>174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203" t="s">
        <v>121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3360711</v>
      </c>
      <c r="K29" s="13">
        <v>3624447</v>
      </c>
    </row>
    <row r="30" spans="1:11" ht="12.75">
      <c r="A30" s="203" t="s">
        <v>122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>
        <v>0</v>
      </c>
      <c r="K30" s="13">
        <v>0</v>
      </c>
    </row>
    <row r="31" spans="1:11" ht="12.75">
      <c r="A31" s="203" t="s">
        <v>16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>
        <v>0</v>
      </c>
      <c r="K31" s="13">
        <v>0</v>
      </c>
    </row>
    <row r="32" spans="1:11" ht="12.75">
      <c r="A32" s="209" t="s">
        <v>5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3360711</v>
      </c>
      <c r="K32" s="12">
        <f>SUM(K29:K31)</f>
        <v>3624447</v>
      </c>
    </row>
    <row r="33" spans="1:11" ht="12.75">
      <c r="A33" s="209" t="s">
        <v>38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9" t="s">
        <v>39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3360711</v>
      </c>
      <c r="K34" s="12">
        <f>IF(K32&gt;K28,K32-K28,0)</f>
        <v>3624447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203" t="s">
        <v>180</v>
      </c>
      <c r="B36" s="204"/>
      <c r="C36" s="204"/>
      <c r="D36" s="204"/>
      <c r="E36" s="204"/>
      <c r="F36" s="204"/>
      <c r="G36" s="204"/>
      <c r="H36" s="204"/>
      <c r="I36" s="4">
        <v>27</v>
      </c>
      <c r="J36" s="8">
        <v>0</v>
      </c>
      <c r="K36" s="13">
        <v>0</v>
      </c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0</v>
      </c>
      <c r="K37" s="13">
        <v>0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>
        <v>500</v>
      </c>
      <c r="K38" s="13">
        <v>279544</v>
      </c>
    </row>
    <row r="39" spans="1:11" ht="12.75">
      <c r="A39" s="209" t="s">
        <v>70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500</v>
      </c>
      <c r="K39" s="12">
        <f>SUM(K36:K38)</f>
        <v>279544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4">
        <v>31</v>
      </c>
      <c r="J40" s="8">
        <v>1272724</v>
      </c>
      <c r="K40" s="13">
        <v>787906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>
        <v>0</v>
      </c>
      <c r="K41" s="13">
        <v>0</v>
      </c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>
        <v>0</v>
      </c>
      <c r="K42" s="13">
        <v>0</v>
      </c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>
        <v>0</v>
      </c>
      <c r="K43" s="13">
        <v>0</v>
      </c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4">
        <v>35</v>
      </c>
      <c r="J44" s="13">
        <v>499109</v>
      </c>
      <c r="K44" s="13">
        <v>0</v>
      </c>
    </row>
    <row r="45" spans="1:11" ht="12.75">
      <c r="A45" s="209" t="s">
        <v>71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1771833</v>
      </c>
      <c r="K45" s="12">
        <f>SUM(K40:K44)</f>
        <v>787906</v>
      </c>
    </row>
    <row r="46" spans="1:11" ht="12.75">
      <c r="A46" s="209" t="s">
        <v>17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9" t="s">
        <v>18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1771333</v>
      </c>
      <c r="K47" s="12">
        <f>IF(K45&gt;K39,K45-K39,0)</f>
        <v>508362</v>
      </c>
    </row>
    <row r="48" spans="1:11" ht="12.75">
      <c r="A48" s="203" t="s">
        <v>72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474470</v>
      </c>
      <c r="K48" s="12">
        <f>IF(K20-K21+K33-K34+K46-K47&gt;0,K20-K21+K33-K34+K46-K47,0)</f>
        <v>498978</v>
      </c>
    </row>
    <row r="49" spans="1:11" ht="12.75">
      <c r="A49" s="203" t="s">
        <v>73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203" t="s">
        <v>167</v>
      </c>
      <c r="B50" s="204"/>
      <c r="C50" s="204"/>
      <c r="D50" s="204"/>
      <c r="E50" s="204"/>
      <c r="F50" s="204"/>
      <c r="G50" s="204"/>
      <c r="H50" s="204"/>
      <c r="I50" s="4">
        <v>41</v>
      </c>
      <c r="J50" s="8">
        <v>1935105</v>
      </c>
      <c r="K50" s="13">
        <v>2409575</v>
      </c>
    </row>
    <row r="51" spans="1:11" ht="12.75">
      <c r="A51" s="203" t="s">
        <v>182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>
        <f>J48</f>
        <v>474470</v>
      </c>
      <c r="K51" s="13">
        <f>K48</f>
        <v>498978</v>
      </c>
    </row>
    <row r="52" spans="1:11" ht="12.75">
      <c r="A52" s="203" t="s">
        <v>183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>
        <f>J49</f>
        <v>0</v>
      </c>
      <c r="K52" s="13">
        <v>0</v>
      </c>
    </row>
    <row r="53" spans="1:11" ht="12.75">
      <c r="A53" s="206" t="s">
        <v>184</v>
      </c>
      <c r="B53" s="207"/>
      <c r="C53" s="207"/>
      <c r="D53" s="207"/>
      <c r="E53" s="207"/>
      <c r="F53" s="207"/>
      <c r="G53" s="207"/>
      <c r="H53" s="207"/>
      <c r="I53" s="7">
        <v>44</v>
      </c>
      <c r="J53" s="10">
        <f>J50+J51-J52</f>
        <v>2409575</v>
      </c>
      <c r="K53" s="18">
        <f>K50+K51-K52</f>
        <v>2908553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36:K38 J29:K31 J40:K44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7.28125" style="0" customWidth="1"/>
  </cols>
  <sheetData>
    <row r="1" spans="1:11" ht="12.75">
      <c r="A1" s="257" t="s">
        <v>205</v>
      </c>
      <c r="B1" s="258"/>
      <c r="C1" s="258"/>
      <c r="D1" s="258"/>
      <c r="E1" s="258"/>
      <c r="F1" s="258"/>
      <c r="G1" s="258"/>
      <c r="H1" s="258"/>
      <c r="I1" s="258"/>
      <c r="J1" s="259"/>
      <c r="K1" s="272"/>
    </row>
    <row r="2" spans="1:11" ht="12.75">
      <c r="A2" s="261" t="s">
        <v>6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3" t="s">
        <v>7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61</v>
      </c>
      <c r="B5" s="266"/>
      <c r="C5" s="266"/>
      <c r="D5" s="266"/>
      <c r="E5" s="266"/>
      <c r="F5" s="266"/>
      <c r="G5" s="266"/>
      <c r="H5" s="266"/>
      <c r="I5" s="87" t="s">
        <v>290</v>
      </c>
      <c r="J5" s="88" t="s">
        <v>156</v>
      </c>
      <c r="K5" s="88" t="s">
        <v>157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203" t="s">
        <v>207</v>
      </c>
      <c r="B8" s="204"/>
      <c r="C8" s="204"/>
      <c r="D8" s="204"/>
      <c r="E8" s="204"/>
      <c r="F8" s="204"/>
      <c r="G8" s="204"/>
      <c r="H8" s="204"/>
      <c r="I8" s="4">
        <v>1</v>
      </c>
      <c r="J8" s="8"/>
      <c r="K8" s="13"/>
    </row>
    <row r="9" spans="1:11" ht="12.75">
      <c r="A9" s="203" t="s">
        <v>125</v>
      </c>
      <c r="B9" s="204"/>
      <c r="C9" s="204"/>
      <c r="D9" s="204"/>
      <c r="E9" s="204"/>
      <c r="F9" s="204"/>
      <c r="G9" s="204"/>
      <c r="H9" s="204"/>
      <c r="I9" s="4">
        <v>2</v>
      </c>
      <c r="J9" s="8"/>
      <c r="K9" s="13"/>
    </row>
    <row r="10" spans="1:11" ht="12.75">
      <c r="A10" s="203" t="s">
        <v>126</v>
      </c>
      <c r="B10" s="204"/>
      <c r="C10" s="204"/>
      <c r="D10" s="204"/>
      <c r="E10" s="204"/>
      <c r="F10" s="204"/>
      <c r="G10" s="204"/>
      <c r="H10" s="204"/>
      <c r="I10" s="4">
        <v>3</v>
      </c>
      <c r="J10" s="8"/>
      <c r="K10" s="13"/>
    </row>
    <row r="11" spans="1:11" ht="12.75">
      <c r="A11" s="203" t="s">
        <v>127</v>
      </c>
      <c r="B11" s="204"/>
      <c r="C11" s="204"/>
      <c r="D11" s="204"/>
      <c r="E11" s="204"/>
      <c r="F11" s="204"/>
      <c r="G11" s="204"/>
      <c r="H11" s="204"/>
      <c r="I11" s="4">
        <v>4</v>
      </c>
      <c r="J11" s="8"/>
      <c r="K11" s="13"/>
    </row>
    <row r="12" spans="1:11" ht="12.75">
      <c r="A12" s="203" t="s">
        <v>128</v>
      </c>
      <c r="B12" s="204"/>
      <c r="C12" s="204"/>
      <c r="D12" s="204"/>
      <c r="E12" s="204"/>
      <c r="F12" s="204"/>
      <c r="G12" s="204"/>
      <c r="H12" s="204"/>
      <c r="I12" s="4">
        <v>5</v>
      </c>
      <c r="J12" s="8"/>
      <c r="K12" s="13"/>
    </row>
    <row r="13" spans="1:11" ht="12.75">
      <c r="A13" s="209" t="s">
        <v>206</v>
      </c>
      <c r="B13" s="210"/>
      <c r="C13" s="210"/>
      <c r="D13" s="210"/>
      <c r="E13" s="210"/>
      <c r="F13" s="210"/>
      <c r="G13" s="210"/>
      <c r="H13" s="21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3" t="s">
        <v>129</v>
      </c>
      <c r="B14" s="204"/>
      <c r="C14" s="204"/>
      <c r="D14" s="204"/>
      <c r="E14" s="204"/>
      <c r="F14" s="204"/>
      <c r="G14" s="204"/>
      <c r="H14" s="204"/>
      <c r="I14" s="4">
        <v>7</v>
      </c>
      <c r="J14" s="8"/>
      <c r="K14" s="13"/>
    </row>
    <row r="15" spans="1:11" ht="12.75">
      <c r="A15" s="203" t="s">
        <v>130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131</v>
      </c>
      <c r="B16" s="204"/>
      <c r="C16" s="204"/>
      <c r="D16" s="204"/>
      <c r="E16" s="204"/>
      <c r="F16" s="204"/>
      <c r="G16" s="204"/>
      <c r="H16" s="204"/>
      <c r="I16" s="4">
        <v>9</v>
      </c>
      <c r="J16" s="8"/>
      <c r="K16" s="13"/>
    </row>
    <row r="17" spans="1:11" ht="12.75">
      <c r="A17" s="203" t="s">
        <v>132</v>
      </c>
      <c r="B17" s="204"/>
      <c r="C17" s="204"/>
      <c r="D17" s="204"/>
      <c r="E17" s="204"/>
      <c r="F17" s="204"/>
      <c r="G17" s="204"/>
      <c r="H17" s="204"/>
      <c r="I17" s="4">
        <v>10</v>
      </c>
      <c r="J17" s="8"/>
      <c r="K17" s="13"/>
    </row>
    <row r="18" spans="1:11" ht="12.75">
      <c r="A18" s="203" t="s">
        <v>133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03" t="s">
        <v>134</v>
      </c>
      <c r="B19" s="204"/>
      <c r="C19" s="204"/>
      <c r="D19" s="204"/>
      <c r="E19" s="204"/>
      <c r="F19" s="204"/>
      <c r="G19" s="204"/>
      <c r="H19" s="204"/>
      <c r="I19" s="4">
        <v>12</v>
      </c>
      <c r="J19" s="8"/>
      <c r="K19" s="13"/>
    </row>
    <row r="20" spans="1:11" ht="12.75">
      <c r="A20" s="209" t="s">
        <v>47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9" t="s">
        <v>111</v>
      </c>
      <c r="B21" s="268"/>
      <c r="C21" s="268"/>
      <c r="D21" s="268"/>
      <c r="E21" s="268"/>
      <c r="F21" s="268"/>
      <c r="G21" s="268"/>
      <c r="H21" s="26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5" t="s">
        <v>112</v>
      </c>
      <c r="B22" s="270"/>
      <c r="C22" s="270"/>
      <c r="D22" s="270"/>
      <c r="E22" s="270"/>
      <c r="F22" s="270"/>
      <c r="G22" s="270"/>
      <c r="H22" s="27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203" t="s">
        <v>171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/>
      <c r="K24" s="13"/>
    </row>
    <row r="25" spans="1:11" ht="12.75">
      <c r="A25" s="203" t="s">
        <v>172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/>
      <c r="K25" s="13"/>
    </row>
    <row r="26" spans="1:11" ht="12.75">
      <c r="A26" s="203" t="s">
        <v>48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/>
      <c r="K26" s="13"/>
    </row>
    <row r="27" spans="1:11" ht="12.75">
      <c r="A27" s="203" t="s">
        <v>49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8"/>
      <c r="K28" s="13"/>
    </row>
    <row r="29" spans="1:11" ht="12.75">
      <c r="A29" s="209" t="s">
        <v>119</v>
      </c>
      <c r="B29" s="210"/>
      <c r="C29" s="210"/>
      <c r="D29" s="210"/>
      <c r="E29" s="210"/>
      <c r="F29" s="210"/>
      <c r="G29" s="210"/>
      <c r="H29" s="21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/>
      <c r="K30" s="13"/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8"/>
      <c r="K32" s="13"/>
    </row>
    <row r="33" spans="1:11" ht="12.75">
      <c r="A33" s="209" t="s">
        <v>50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9" t="s">
        <v>113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9" t="s">
        <v>114</v>
      </c>
      <c r="B35" s="210"/>
      <c r="C35" s="210"/>
      <c r="D35" s="210"/>
      <c r="E35" s="210"/>
      <c r="F35" s="210"/>
      <c r="G35" s="210"/>
      <c r="H35" s="21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203" t="s">
        <v>180</v>
      </c>
      <c r="B37" s="204"/>
      <c r="C37" s="204"/>
      <c r="D37" s="204"/>
      <c r="E37" s="204"/>
      <c r="F37" s="204"/>
      <c r="G37" s="204"/>
      <c r="H37" s="204"/>
      <c r="I37" s="4">
        <v>28</v>
      </c>
      <c r="J37" s="8"/>
      <c r="K37" s="13"/>
    </row>
    <row r="38" spans="1:11" ht="12.75">
      <c r="A38" s="203" t="s">
        <v>29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/>
      <c r="K38" s="13"/>
    </row>
    <row r="39" spans="1:11" ht="12.75">
      <c r="A39" s="203" t="s">
        <v>30</v>
      </c>
      <c r="B39" s="204"/>
      <c r="C39" s="204"/>
      <c r="D39" s="204"/>
      <c r="E39" s="204"/>
      <c r="F39" s="204"/>
      <c r="G39" s="204"/>
      <c r="H39" s="204"/>
      <c r="I39" s="4">
        <v>30</v>
      </c>
      <c r="J39" s="8"/>
      <c r="K39" s="13"/>
    </row>
    <row r="40" spans="1:11" ht="12.75">
      <c r="A40" s="209" t="s">
        <v>51</v>
      </c>
      <c r="B40" s="210"/>
      <c r="C40" s="210"/>
      <c r="D40" s="210"/>
      <c r="E40" s="210"/>
      <c r="F40" s="210"/>
      <c r="G40" s="210"/>
      <c r="H40" s="21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/>
      <c r="K41" s="13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/>
      <c r="K42" s="13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/>
      <c r="K43" s="13"/>
    </row>
    <row r="44" spans="1:11" ht="12.75">
      <c r="A44" s="203" t="s">
        <v>34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03" t="s">
        <v>35</v>
      </c>
      <c r="B45" s="204"/>
      <c r="C45" s="204"/>
      <c r="D45" s="204"/>
      <c r="E45" s="204"/>
      <c r="F45" s="204"/>
      <c r="G45" s="204"/>
      <c r="H45" s="204"/>
      <c r="I45" s="4">
        <v>36</v>
      </c>
      <c r="J45" s="8"/>
      <c r="K45" s="13"/>
    </row>
    <row r="46" spans="1:11" ht="12.75">
      <c r="A46" s="209" t="s">
        <v>154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9" t="s">
        <v>168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9" t="s">
        <v>169</v>
      </c>
      <c r="B48" s="210"/>
      <c r="C48" s="210"/>
      <c r="D48" s="210"/>
      <c r="E48" s="210"/>
      <c r="F48" s="210"/>
      <c r="G48" s="210"/>
      <c r="H48" s="21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9" t="s">
        <v>155</v>
      </c>
      <c r="B49" s="210"/>
      <c r="C49" s="210"/>
      <c r="D49" s="210"/>
      <c r="E49" s="210"/>
      <c r="F49" s="210"/>
      <c r="G49" s="210"/>
      <c r="H49" s="21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9" t="s">
        <v>15</v>
      </c>
      <c r="B50" s="210"/>
      <c r="C50" s="210"/>
      <c r="D50" s="210"/>
      <c r="E50" s="210"/>
      <c r="F50" s="210"/>
      <c r="G50" s="210"/>
      <c r="H50" s="21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9" t="s">
        <v>167</v>
      </c>
      <c r="B51" s="210"/>
      <c r="C51" s="210"/>
      <c r="D51" s="210"/>
      <c r="E51" s="210"/>
      <c r="F51" s="210"/>
      <c r="G51" s="210"/>
      <c r="H51" s="210"/>
      <c r="I51" s="4">
        <v>42</v>
      </c>
      <c r="J51" s="8"/>
      <c r="K51" s="13"/>
    </row>
    <row r="52" spans="1:11" ht="12.75">
      <c r="A52" s="209" t="s">
        <v>182</v>
      </c>
      <c r="B52" s="210"/>
      <c r="C52" s="210"/>
      <c r="D52" s="210"/>
      <c r="E52" s="210"/>
      <c r="F52" s="210"/>
      <c r="G52" s="210"/>
      <c r="H52" s="210"/>
      <c r="I52" s="4">
        <v>43</v>
      </c>
      <c r="J52" s="8"/>
      <c r="K52" s="13"/>
    </row>
    <row r="53" spans="1:11" ht="12.75">
      <c r="A53" s="209" t="s">
        <v>183</v>
      </c>
      <c r="B53" s="210"/>
      <c r="C53" s="210"/>
      <c r="D53" s="210"/>
      <c r="E53" s="210"/>
      <c r="F53" s="210"/>
      <c r="G53" s="210"/>
      <c r="H53" s="210"/>
      <c r="I53" s="4">
        <v>44</v>
      </c>
      <c r="J53" s="8"/>
      <c r="K53" s="13"/>
    </row>
    <row r="54" spans="1:11" ht="12.75">
      <c r="A54" s="215" t="s">
        <v>184</v>
      </c>
      <c r="B54" s="216"/>
      <c r="C54" s="216"/>
      <c r="D54" s="216"/>
      <c r="E54" s="216"/>
      <c r="F54" s="216"/>
      <c r="G54" s="216"/>
      <c r="H54" s="21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89" t="s">
        <v>292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97"/>
    </row>
    <row r="2" spans="1:12" ht="15.75">
      <c r="A2" s="95"/>
      <c r="B2" s="96"/>
      <c r="C2" s="275" t="s">
        <v>293</v>
      </c>
      <c r="D2" s="275"/>
      <c r="E2" s="100">
        <v>42736</v>
      </c>
      <c r="F2" s="99" t="s">
        <v>258</v>
      </c>
      <c r="G2" s="276">
        <v>43100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73" t="s">
        <v>296</v>
      </c>
      <c r="B5" s="274"/>
      <c r="C5" s="274"/>
      <c r="D5" s="274"/>
      <c r="E5" s="274"/>
      <c r="F5" s="274"/>
      <c r="G5" s="274"/>
      <c r="H5" s="274"/>
      <c r="I5" s="106">
        <v>1</v>
      </c>
      <c r="J5" s="107">
        <v>49240200</v>
      </c>
      <c r="K5" s="107">
        <v>49240200</v>
      </c>
    </row>
    <row r="6" spans="1:11" ht="12.75">
      <c r="A6" s="273" t="s">
        <v>297</v>
      </c>
      <c r="B6" s="274"/>
      <c r="C6" s="274"/>
      <c r="D6" s="274"/>
      <c r="E6" s="274"/>
      <c r="F6" s="274"/>
      <c r="G6" s="274"/>
      <c r="H6" s="274"/>
      <c r="I6" s="106">
        <v>2</v>
      </c>
      <c r="J6" s="108">
        <v>0</v>
      </c>
      <c r="K6" s="108">
        <v>0</v>
      </c>
    </row>
    <row r="7" spans="1:11" ht="12.75">
      <c r="A7" s="273" t="s">
        <v>298</v>
      </c>
      <c r="B7" s="274"/>
      <c r="C7" s="274"/>
      <c r="D7" s="274"/>
      <c r="E7" s="274"/>
      <c r="F7" s="274"/>
      <c r="G7" s="274"/>
      <c r="H7" s="274"/>
      <c r="I7" s="106">
        <v>3</v>
      </c>
      <c r="J7" s="108">
        <v>-588255</v>
      </c>
      <c r="K7" s="108">
        <v>-588255</v>
      </c>
    </row>
    <row r="8" spans="1:11" ht="12.75">
      <c r="A8" s="273" t="s">
        <v>299</v>
      </c>
      <c r="B8" s="274"/>
      <c r="C8" s="274"/>
      <c r="D8" s="274"/>
      <c r="E8" s="274"/>
      <c r="F8" s="274"/>
      <c r="G8" s="274"/>
      <c r="H8" s="274"/>
      <c r="I8" s="106">
        <v>4</v>
      </c>
      <c r="J8" s="108">
        <v>-23187834</v>
      </c>
      <c r="K8" s="108">
        <v>-22009352</v>
      </c>
    </row>
    <row r="9" spans="1:11" ht="12.75">
      <c r="A9" s="273" t="s">
        <v>300</v>
      </c>
      <c r="B9" s="274"/>
      <c r="C9" s="274"/>
      <c r="D9" s="274"/>
      <c r="E9" s="274"/>
      <c r="F9" s="274"/>
      <c r="G9" s="274"/>
      <c r="H9" s="274"/>
      <c r="I9" s="106">
        <v>5</v>
      </c>
      <c r="J9" s="108">
        <v>1178482</v>
      </c>
      <c r="K9" s="108">
        <v>735353</v>
      </c>
    </row>
    <row r="10" spans="1:11" ht="12.75">
      <c r="A10" s="273" t="s">
        <v>301</v>
      </c>
      <c r="B10" s="274"/>
      <c r="C10" s="274"/>
      <c r="D10" s="274"/>
      <c r="E10" s="274"/>
      <c r="F10" s="274"/>
      <c r="G10" s="274"/>
      <c r="H10" s="274"/>
      <c r="I10" s="106">
        <v>6</v>
      </c>
      <c r="J10" s="108">
        <v>19929613</v>
      </c>
      <c r="K10" s="108">
        <v>19929613</v>
      </c>
    </row>
    <row r="11" spans="1:11" ht="12.75">
      <c r="A11" s="273" t="s">
        <v>302</v>
      </c>
      <c r="B11" s="274"/>
      <c r="C11" s="274"/>
      <c r="D11" s="274"/>
      <c r="E11" s="274"/>
      <c r="F11" s="274"/>
      <c r="G11" s="274"/>
      <c r="H11" s="274"/>
      <c r="I11" s="106">
        <v>7</v>
      </c>
      <c r="J11" s="108">
        <v>0</v>
      </c>
      <c r="K11" s="108">
        <v>0</v>
      </c>
    </row>
    <row r="12" spans="1:11" ht="12.75">
      <c r="A12" s="273" t="s">
        <v>303</v>
      </c>
      <c r="B12" s="274"/>
      <c r="C12" s="274"/>
      <c r="D12" s="274"/>
      <c r="E12" s="274"/>
      <c r="F12" s="274"/>
      <c r="G12" s="274"/>
      <c r="H12" s="274"/>
      <c r="I12" s="106">
        <v>8</v>
      </c>
      <c r="J12" s="108">
        <v>0</v>
      </c>
      <c r="K12" s="108">
        <v>0</v>
      </c>
    </row>
    <row r="13" spans="1:11" ht="12.75">
      <c r="A13" s="273" t="s">
        <v>304</v>
      </c>
      <c r="B13" s="274"/>
      <c r="C13" s="274"/>
      <c r="D13" s="274"/>
      <c r="E13" s="274"/>
      <c r="F13" s="274"/>
      <c r="G13" s="274"/>
      <c r="H13" s="274"/>
      <c r="I13" s="106">
        <v>9</v>
      </c>
      <c r="J13" s="108">
        <v>0</v>
      </c>
      <c r="K13" s="108">
        <v>0</v>
      </c>
    </row>
    <row r="14" spans="1:11" ht="12.75">
      <c r="A14" s="285" t="s">
        <v>305</v>
      </c>
      <c r="B14" s="286"/>
      <c r="C14" s="286"/>
      <c r="D14" s="286"/>
      <c r="E14" s="286"/>
      <c r="F14" s="286"/>
      <c r="G14" s="286"/>
      <c r="H14" s="286"/>
      <c r="I14" s="106">
        <v>10</v>
      </c>
      <c r="J14" s="109">
        <f>SUM(J5:J13)</f>
        <v>46572206</v>
      </c>
      <c r="K14" s="109">
        <f>SUM(K5:K13)</f>
        <v>47307559</v>
      </c>
    </row>
    <row r="15" spans="1:11" ht="12.75">
      <c r="A15" s="273" t="s">
        <v>306</v>
      </c>
      <c r="B15" s="274"/>
      <c r="C15" s="274"/>
      <c r="D15" s="274"/>
      <c r="E15" s="274"/>
      <c r="F15" s="274"/>
      <c r="G15" s="274"/>
      <c r="H15" s="274"/>
      <c r="I15" s="106">
        <v>11</v>
      </c>
      <c r="J15" s="108">
        <v>0</v>
      </c>
      <c r="K15" s="108">
        <v>0</v>
      </c>
    </row>
    <row r="16" spans="1:11" ht="12.75">
      <c r="A16" s="273" t="s">
        <v>307</v>
      </c>
      <c r="B16" s="274"/>
      <c r="C16" s="274"/>
      <c r="D16" s="274"/>
      <c r="E16" s="274"/>
      <c r="F16" s="274"/>
      <c r="G16" s="274"/>
      <c r="H16" s="274"/>
      <c r="I16" s="106">
        <v>12</v>
      </c>
      <c r="J16" s="108">
        <v>0</v>
      </c>
      <c r="K16" s="108">
        <v>0</v>
      </c>
    </row>
    <row r="17" spans="1:11" ht="12.75">
      <c r="A17" s="273" t="s">
        <v>308</v>
      </c>
      <c r="B17" s="274"/>
      <c r="C17" s="274"/>
      <c r="D17" s="274"/>
      <c r="E17" s="274"/>
      <c r="F17" s="274"/>
      <c r="G17" s="274"/>
      <c r="H17" s="274"/>
      <c r="I17" s="106">
        <v>13</v>
      </c>
      <c r="J17" s="108">
        <v>0</v>
      </c>
      <c r="K17" s="108">
        <v>0</v>
      </c>
    </row>
    <row r="18" spans="1:11" ht="12.75">
      <c r="A18" s="273" t="s">
        <v>309</v>
      </c>
      <c r="B18" s="274"/>
      <c r="C18" s="274"/>
      <c r="D18" s="274"/>
      <c r="E18" s="274"/>
      <c r="F18" s="274"/>
      <c r="G18" s="274"/>
      <c r="H18" s="274"/>
      <c r="I18" s="106">
        <v>14</v>
      </c>
      <c r="J18" s="108">
        <v>0</v>
      </c>
      <c r="K18" s="108">
        <v>0</v>
      </c>
    </row>
    <row r="19" spans="1:11" ht="12.75">
      <c r="A19" s="273" t="s">
        <v>310</v>
      </c>
      <c r="B19" s="274"/>
      <c r="C19" s="274"/>
      <c r="D19" s="274"/>
      <c r="E19" s="274"/>
      <c r="F19" s="274"/>
      <c r="G19" s="274"/>
      <c r="H19" s="274"/>
      <c r="I19" s="106">
        <v>15</v>
      </c>
      <c r="J19" s="108">
        <v>0</v>
      </c>
      <c r="K19" s="108">
        <v>0</v>
      </c>
    </row>
    <row r="20" spans="1:11" ht="12.75">
      <c r="A20" s="273" t="s">
        <v>311</v>
      </c>
      <c r="B20" s="274"/>
      <c r="C20" s="274"/>
      <c r="D20" s="274"/>
      <c r="E20" s="274"/>
      <c r="F20" s="274"/>
      <c r="G20" s="274"/>
      <c r="H20" s="274"/>
      <c r="I20" s="106">
        <v>16</v>
      </c>
      <c r="J20" s="108">
        <v>0</v>
      </c>
      <c r="K20" s="108">
        <v>0</v>
      </c>
    </row>
    <row r="21" spans="1:11" ht="12.75">
      <c r="A21" s="285" t="s">
        <v>312</v>
      </c>
      <c r="B21" s="286"/>
      <c r="C21" s="286"/>
      <c r="D21" s="286"/>
      <c r="E21" s="286"/>
      <c r="F21" s="286"/>
      <c r="G21" s="286"/>
      <c r="H21" s="286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1" t="s">
        <v>313</v>
      </c>
      <c r="B23" s="282"/>
      <c r="C23" s="282"/>
      <c r="D23" s="282"/>
      <c r="E23" s="282"/>
      <c r="F23" s="282"/>
      <c r="G23" s="282"/>
      <c r="H23" s="282"/>
      <c r="I23" s="111">
        <v>18</v>
      </c>
      <c r="J23" s="107"/>
      <c r="K23" s="107"/>
    </row>
    <row r="24" spans="1:11" ht="23.25" customHeight="1">
      <c r="A24" s="283" t="s">
        <v>314</v>
      </c>
      <c r="B24" s="284"/>
      <c r="C24" s="284"/>
      <c r="D24" s="284"/>
      <c r="E24" s="284"/>
      <c r="F24" s="284"/>
      <c r="G24" s="284"/>
      <c r="H24" s="284"/>
      <c r="I24" s="112">
        <v>19</v>
      </c>
      <c r="J24" s="110"/>
      <c r="K24" s="110"/>
    </row>
    <row r="25" spans="1:11" ht="30" customHeight="1">
      <c r="A25" s="287" t="s">
        <v>315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0" zoomScaleSheetLayoutView="110" zoomScalePageLayoutView="0" workbookViewId="0" topLeftCell="A1">
      <selection activeCell="A5" sqref="A5:H15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95" t="s">
        <v>291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120"/>
      <c r="B5" s="121"/>
      <c r="C5" s="121"/>
      <c r="D5" s="121"/>
      <c r="E5" s="121"/>
      <c r="F5" s="122"/>
      <c r="G5" s="121"/>
      <c r="H5" s="121"/>
      <c r="I5" s="93"/>
      <c r="J5" s="93"/>
    </row>
    <row r="6" spans="1:10" ht="14.25">
      <c r="A6" s="119"/>
      <c r="B6" s="119"/>
      <c r="C6" s="119"/>
      <c r="D6" s="119"/>
      <c r="E6" s="119"/>
      <c r="F6" s="123"/>
      <c r="G6" s="123"/>
      <c r="H6" s="123"/>
      <c r="I6" s="93"/>
      <c r="J6" s="93"/>
    </row>
    <row r="7" spans="1:10" ht="12.75">
      <c r="A7" s="124"/>
      <c r="B7" s="125"/>
      <c r="C7" s="125"/>
      <c r="D7" s="125"/>
      <c r="E7" s="125"/>
      <c r="F7" s="126"/>
      <c r="G7" s="126"/>
      <c r="H7" s="127"/>
      <c r="I7" s="93"/>
      <c r="J7" s="93"/>
    </row>
    <row r="8" spans="1:10" ht="12.75">
      <c r="A8" s="124"/>
      <c r="B8" s="125"/>
      <c r="C8" s="125"/>
      <c r="D8" s="125"/>
      <c r="E8" s="125"/>
      <c r="F8" s="126"/>
      <c r="G8" s="126"/>
      <c r="H8" s="127"/>
      <c r="I8" s="93"/>
      <c r="J8" s="93"/>
    </row>
    <row r="9" spans="1:10" ht="12.75">
      <c r="A9" s="128"/>
      <c r="B9" s="128"/>
      <c r="C9" s="128"/>
      <c r="D9" s="128"/>
      <c r="E9" s="128"/>
      <c r="F9" s="129"/>
      <c r="G9" s="129"/>
      <c r="H9" s="130"/>
      <c r="I9" s="93"/>
      <c r="J9" s="93"/>
    </row>
    <row r="10" spans="1:10" ht="12.75">
      <c r="A10" s="131"/>
      <c r="B10" s="131"/>
      <c r="C10" s="131"/>
      <c r="D10" s="131"/>
      <c r="E10" s="131"/>
      <c r="F10" s="131"/>
      <c r="G10" s="131"/>
      <c r="H10" s="131"/>
      <c r="I10" s="93"/>
      <c r="J10" s="93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93"/>
      <c r="J11" s="93"/>
    </row>
    <row r="12" spans="1:10" ht="14.25">
      <c r="A12" s="119"/>
      <c r="B12" s="119"/>
      <c r="C12" s="119"/>
      <c r="D12" s="119"/>
      <c r="E12" s="119"/>
      <c r="F12" s="123"/>
      <c r="G12" s="123"/>
      <c r="H12" s="123"/>
      <c r="I12" s="93"/>
      <c r="J12" s="93"/>
    </row>
    <row r="13" spans="1:10" ht="12.75">
      <c r="A13" s="124"/>
      <c r="B13" s="125"/>
      <c r="C13" s="125"/>
      <c r="D13" s="125"/>
      <c r="E13" s="125"/>
      <c r="F13" s="126"/>
      <c r="G13" s="126"/>
      <c r="H13" s="127"/>
      <c r="I13" s="93"/>
      <c r="J13" s="93"/>
    </row>
    <row r="14" spans="1:10" ht="12.75">
      <c r="A14" s="124"/>
      <c r="B14" s="125"/>
      <c r="C14" s="125"/>
      <c r="D14" s="125"/>
      <c r="E14" s="125"/>
      <c r="F14" s="126"/>
      <c r="G14" s="126"/>
      <c r="H14" s="127"/>
      <c r="I14" s="93"/>
      <c r="J14" s="93"/>
    </row>
    <row r="15" spans="1:10" ht="12.75">
      <c r="A15" s="128"/>
      <c r="B15" s="128"/>
      <c r="C15" s="128"/>
      <c r="D15" s="128"/>
      <c r="E15" s="128"/>
      <c r="F15" s="129"/>
      <c r="G15" s="129"/>
      <c r="H15" s="130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5">
      <c r="A18" s="93"/>
      <c r="B18" s="93"/>
      <c r="C18" s="93"/>
      <c r="D18" s="93"/>
      <c r="E18" s="93"/>
      <c r="F18" s="93"/>
      <c r="G18" s="93"/>
      <c r="H18" s="93"/>
      <c r="I18" s="94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B-000000</cp:lastModifiedBy>
  <cp:lastPrinted>2016-04-25T10:45:37Z</cp:lastPrinted>
  <dcterms:created xsi:type="dcterms:W3CDTF">2008-10-17T11:51:54Z</dcterms:created>
  <dcterms:modified xsi:type="dcterms:W3CDTF">2018-04-27T06:19:15Z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